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12.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24226"/>
  <mc:AlternateContent xmlns:mc="http://schemas.openxmlformats.org/markup-compatibility/2006">
    <mc:Choice Requires="x15">
      <x15ac:absPath xmlns:x15ac="http://schemas.microsoft.com/office/spreadsheetml/2010/11/ac" url="C:\PERSONALES\POA2019\SeguimientoPOATrimestre2-2019\"/>
    </mc:Choice>
  </mc:AlternateContent>
  <xr:revisionPtr revIDLastSave="0" documentId="13_ncr:1_{201E1460-A8C2-4DC4-B706-25FE5DE18CF2}" xr6:coauthVersionLast="43" xr6:coauthVersionMax="43" xr10:uidLastSave="{00000000-0000-0000-0000-000000000000}"/>
  <bookViews>
    <workbookView xWindow="-120" yWindow="-120" windowWidth="20730" windowHeight="11760" tabRatio="755" firstSheet="14" activeTab="14" xr2:uid="{00000000-000D-0000-FFFF-FFFF00000000}"/>
  </bookViews>
  <sheets>
    <sheet name="DIR Y PLANEACIÓN ESTRATÉGICA" sheetId="28" state="hidden" r:id="rId1"/>
    <sheet name="COMUNICACIONES" sheetId="18" state="hidden" r:id="rId2"/>
    <sheet name="ATENCIÓN REQUERIMIENTOS CDANOS" sheetId="15" state="hidden" r:id="rId3"/>
    <sheet name="GARANTÍA Y MATERIALIZACIÓN DD" sheetId="16" state="hidden" r:id="rId4"/>
    <sheet name="REVISIÓN GESTIÓN PÚBLICA" sheetId="19" state="hidden" r:id="rId5"/>
    <sheet name="DISCIPLINARIO" sheetId="20" state="hidden" r:id="rId6"/>
    <sheet name="GESTIÓN DEL TALENTO HUMANO" sheetId="22" state="hidden" r:id="rId7"/>
    <sheet name="GESTIÓN JURÍDICA" sheetId="24" state="hidden" r:id="rId8"/>
    <sheet name="GESTIÓN DE ADQUISICIÓN BYS" sheetId="33" state="hidden" r:id="rId9"/>
    <sheet name="GESTIÓN TECNOLOGÍAS INFORMACIÓN" sheetId="31" state="hidden" r:id="rId10"/>
    <sheet name="GESTIÓN DOCUMENTAL" sheetId="26" state="hidden" r:id="rId11"/>
    <sheet name="CONTROL INTERNO" sheetId="30" state="hidden" r:id="rId12"/>
    <sheet name="MEJORA CONTÍNUA" sheetId="32" state="hidden" r:id="rId13"/>
    <sheet name="CONTROL CAMBIOS PL (Pág 1 de 3)" sheetId="35" r:id="rId14"/>
    <sheet name="INFORME CONSOLIDADO" sheetId="53" r:id="rId15"/>
    <sheet name="Meta Transversal Consolidada" sheetId="55" r:id="rId16"/>
    <sheet name="01 DIRECCIONAMIENTO ES POA 2019" sheetId="38" r:id="rId17"/>
    <sheet name="COD 02 G CONOCIM INNOV POA 2019" sheetId="39" r:id="rId18"/>
    <sheet name="COD 03 DIR TIC POA 2019" sheetId="2" r:id="rId19"/>
    <sheet name="COD 04 COMUNICACIÓN E POA 2019" sheetId="43" r:id="rId20"/>
    <sheet name="COD 05 PROMOCIÓN DEFEN POA 2019" sheetId="40" r:id="rId21"/>
    <sheet name="COD 06 PREVEN FUN PUB POA 2019" sheetId="41" r:id="rId22"/>
    <sheet name="COD 07 POTESTAD DISCIP POA 2019" sheetId="42" r:id="rId23"/>
    <sheet name="COD 08 GESTIÓN TALENTO POA 2018" sheetId="44" r:id="rId24"/>
    <sheet name="COD 09 GESTIÓN ADMIN POA 2019" sheetId="45" r:id="rId25"/>
    <sheet name="COD 10 GESTIÓN FINANC POA 2019" sheetId="46" r:id="rId26"/>
    <sheet name="COD 11 GESTIÓN CONTRAC POA 2019" sheetId="47" r:id="rId27"/>
    <sheet name="COD 12 GESTIÓN DOCUMEN POA 2019" sheetId="48" r:id="rId28"/>
    <sheet name="COD13 GESTIÓN JURIDICA POA 2019" sheetId="49" r:id="rId29"/>
    <sheet name="COD14 SERVICIO USUARIO P0A 2019" sheetId="51" r:id="rId30"/>
    <sheet name="COD 15 DISC INTER POA 2019" sheetId="50" r:id="rId31"/>
    <sheet name="COD 16 EVAL SGTO POA 2019" sheetId="52" r:id="rId32"/>
    <sheet name="INSTRUCTIVO PL (Pág 3 de 3)" sheetId="36" r:id="rId33"/>
    <sheet name="CONTROL CAMBIOS FR" sheetId="37" state="hidden" r:id="rId34"/>
  </sheets>
  <externalReferences>
    <externalReference r:id="rId35"/>
    <externalReference r:id="rId36"/>
  </externalReferences>
  <definedNames>
    <definedName name="_xlnm._FilterDatabase" localSheetId="2" hidden="1">'ATENCIÓN REQUERIMIENTOS CDANOS'!$A$5:$H$31</definedName>
    <definedName name="_xlnm._FilterDatabase" localSheetId="18" hidden="1">'COD 03 DIR TIC POA 2019'!$B$9:$J$21</definedName>
    <definedName name="_xlnm._FilterDatabase" localSheetId="1" hidden="1">COMUNICACIONES!$A$5:$H$12</definedName>
    <definedName name="_xlnm._FilterDatabase" localSheetId="11" hidden="1">'CONTROL INTERNO'!$A$5:$H$11</definedName>
    <definedName name="_xlnm._FilterDatabase" localSheetId="0" hidden="1">'DIR Y PLANEACIÓN ESTRATÉGICA'!$A$5:$H$14</definedName>
    <definedName name="_xlnm._FilterDatabase" localSheetId="5" hidden="1">DISCIPLINARIO!$A$5:$H$27</definedName>
    <definedName name="_xlnm._FilterDatabase" localSheetId="3" hidden="1">'GARANTÍA Y MATERIALIZACIÓN DD'!$A$5:$H$22</definedName>
    <definedName name="_xlnm._FilterDatabase" localSheetId="8" hidden="1">'GESTIÓN DE ADQUISICIÓN BYS'!$A$5:$H$15</definedName>
    <definedName name="_xlnm._FilterDatabase" localSheetId="6" hidden="1">'GESTIÓN DEL TALENTO HUMANO'!$A$5:$H$46</definedName>
    <definedName name="_xlnm._FilterDatabase" localSheetId="10" hidden="1">'GESTIÓN DOCUMENTAL'!$A$5:$H$10</definedName>
    <definedName name="_xlnm._FilterDatabase" localSheetId="7" hidden="1">'GESTIÓN JURÍDICA'!$A$5:$H$13</definedName>
    <definedName name="_xlnm._FilterDatabase" localSheetId="9" hidden="1">'GESTIÓN TECNOLOGÍAS INFORMACIÓN'!$A$5:$H$32</definedName>
    <definedName name="_xlnm._FilterDatabase" localSheetId="12" hidden="1">'MEJORA CONTÍNUA'!$A$5:$H$18</definedName>
    <definedName name="_xlnm._FilterDatabase" localSheetId="4" hidden="1">'REVISIÓN GESTIÓN PÚBLICA'!$A$5:$H$24</definedName>
    <definedName name="MATAS1">[1]Hoja1!$B$3:$B$16</definedName>
    <definedName name="METAS">[2]Hoja1!$B$3:$B$16</definedName>
    <definedName name="OBJE">#REF!</definedName>
    <definedName name="OBJETIVO">[2]Hoja1!$A$3:$A$8</definedName>
    <definedName name="Objetivos">#REF!</definedName>
    <definedName name="_xlnm.Print_Titles" localSheetId="2">'ATENCIÓN REQUERIMIENTOS CDANOS'!$5:$5</definedName>
    <definedName name="_xlnm.Print_Titles" localSheetId="18">'COD 03 DIR TIC POA 2019'!$9:$9</definedName>
    <definedName name="_xlnm.Print_Titles" localSheetId="1">COMUNICACIONES!$5:$5</definedName>
    <definedName name="_xlnm.Print_Titles" localSheetId="11">'CONTROL INTERNO'!$5:$5</definedName>
    <definedName name="_xlnm.Print_Titles" localSheetId="0">'DIR Y PLANEACIÓN ESTRATÉGICA'!$5:$5</definedName>
    <definedName name="_xlnm.Print_Titles" localSheetId="5">DISCIPLINARIO!$5:$5</definedName>
    <definedName name="_xlnm.Print_Titles" localSheetId="3">'GARANTÍA Y MATERIALIZACIÓN DD'!$5:$5</definedName>
    <definedName name="_xlnm.Print_Titles" localSheetId="8">'GESTIÓN DE ADQUISICIÓN BYS'!$5:$5</definedName>
    <definedName name="_xlnm.Print_Titles" localSheetId="6">'GESTIÓN DEL TALENTO HUMANO'!$5:$5</definedName>
    <definedName name="_xlnm.Print_Titles" localSheetId="10">'GESTIÓN DOCUMENTAL'!$5:$5</definedName>
    <definedName name="_xlnm.Print_Titles" localSheetId="7">'GESTIÓN JURÍDICA'!$5:$5</definedName>
    <definedName name="_xlnm.Print_Titles" localSheetId="9">'GESTIÓN TECNOLOGÍAS INFORMACIÓN'!$5:$5</definedName>
    <definedName name="_xlnm.Print_Titles" localSheetId="32">'INSTRUCTIVO PL (Pág 3 de 3)'!$B:$O,'INSTRUCTIVO PL (Pág 3 de 3)'!$1:$27</definedName>
    <definedName name="_xlnm.Print_Titles" localSheetId="12">'MEJORA CONTÍNUA'!$5:$5</definedName>
    <definedName name="_xlnm.Print_Titles" localSheetId="4">'REVISIÓN GESTIÓN PÚBLICA'!$5:$5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S24" i="52" l="1"/>
  <c r="AS19" i="48"/>
  <c r="AS18" i="47"/>
  <c r="AS16" i="40"/>
  <c r="AS17" i="38"/>
  <c r="H185" i="53" l="1"/>
  <c r="G185" i="53"/>
  <c r="H177" i="53"/>
  <c r="G177" i="53"/>
  <c r="H167" i="53"/>
  <c r="G167" i="53"/>
  <c r="G159" i="53"/>
  <c r="H151" i="53"/>
  <c r="G151" i="53"/>
  <c r="H142" i="53"/>
  <c r="G142" i="53"/>
  <c r="G135" i="53"/>
  <c r="G110" i="53"/>
  <c r="H98" i="53"/>
  <c r="G98" i="53"/>
  <c r="G65" i="53"/>
  <c r="G57" i="53"/>
  <c r="G45" i="53"/>
  <c r="G37" i="53"/>
  <c r="H45" i="53" l="1"/>
  <c r="AR16" i="48" l="1"/>
  <c r="AS16" i="48"/>
  <c r="H159" i="53" l="1"/>
  <c r="H37" i="53" l="1"/>
  <c r="X16" i="43" l="1"/>
  <c r="V16" i="43"/>
  <c r="T16" i="43"/>
  <c r="G71" i="53" l="1"/>
  <c r="G70" i="53"/>
  <c r="G189" i="53" l="1"/>
  <c r="E189" i="53"/>
  <c r="G180" i="53"/>
  <c r="E180" i="53"/>
  <c r="G69" i="53"/>
  <c r="E69" i="53"/>
  <c r="G171" i="53"/>
  <c r="E171" i="53"/>
  <c r="G163" i="53"/>
  <c r="E163" i="53"/>
  <c r="G155" i="53"/>
  <c r="E155" i="53"/>
  <c r="G146" i="53"/>
  <c r="E146" i="53"/>
  <c r="G139" i="53"/>
  <c r="E139" i="53"/>
  <c r="G123" i="53"/>
  <c r="E123" i="53"/>
  <c r="G114" i="53"/>
  <c r="E114" i="53"/>
  <c r="G102" i="53"/>
  <c r="E102" i="53"/>
  <c r="G77" i="53"/>
  <c r="E77" i="53"/>
  <c r="G61" i="53"/>
  <c r="E61" i="53"/>
  <c r="G49" i="53"/>
  <c r="E49" i="53"/>
  <c r="G41" i="53"/>
  <c r="E41" i="53"/>
  <c r="G32" i="53"/>
  <c r="E32" i="53"/>
  <c r="AS13" i="55" l="1"/>
  <c r="B34" i="53" l="1"/>
  <c r="B33" i="53"/>
  <c r="G198" i="53"/>
  <c r="G72" i="53"/>
  <c r="G119" i="53"/>
  <c r="C28" i="53" l="1"/>
  <c r="AH23" i="44" l="1"/>
  <c r="AG23" i="44"/>
  <c r="Z23" i="44"/>
  <c r="Y23" i="44"/>
  <c r="AH16" i="44"/>
  <c r="AG16" i="44"/>
  <c r="Z16" i="44"/>
  <c r="Y16" i="44"/>
  <c r="AH15" i="44"/>
  <c r="AG15" i="44"/>
  <c r="Z15" i="44"/>
  <c r="Y15" i="44"/>
  <c r="AH14" i="44"/>
  <c r="AG14" i="44"/>
  <c r="Z14" i="44"/>
  <c r="Y14" i="44"/>
  <c r="AP23" i="44"/>
  <c r="AP22" i="44"/>
  <c r="AP21" i="44"/>
  <c r="AP20" i="44"/>
  <c r="AP19" i="44"/>
  <c r="AP18" i="44"/>
  <c r="AP17" i="44"/>
  <c r="AP16" i="44"/>
  <c r="AP15" i="44"/>
  <c r="AP14" i="44"/>
  <c r="AP13" i="44"/>
  <c r="AH22" i="44"/>
  <c r="AH21" i="44"/>
  <c r="AH20" i="44"/>
  <c r="AH19" i="44"/>
  <c r="AH18" i="44"/>
  <c r="AH17" i="44"/>
  <c r="AH13" i="44"/>
  <c r="Z22" i="44"/>
  <c r="Z21" i="44"/>
  <c r="Z20" i="44"/>
  <c r="Z19" i="44"/>
  <c r="Z18" i="44"/>
  <c r="Z17" i="44"/>
  <c r="Z13" i="44"/>
  <c r="R23" i="44"/>
  <c r="R16" i="44"/>
  <c r="R15" i="44"/>
  <c r="R14" i="44"/>
  <c r="R13" i="44"/>
  <c r="AR14" i="44" l="1"/>
  <c r="AR15" i="44"/>
  <c r="AR23" i="44"/>
  <c r="AR16" i="44"/>
  <c r="AR13" i="44"/>
  <c r="AP15" i="43" l="1"/>
  <c r="AO15" i="43"/>
  <c r="AH15" i="43"/>
  <c r="AG15" i="43"/>
  <c r="Z15" i="43"/>
  <c r="Y15" i="43"/>
  <c r="R15" i="43"/>
  <c r="Q15" i="43"/>
  <c r="AQ15" i="43" s="1"/>
  <c r="AP14" i="43"/>
  <c r="AO14" i="43"/>
  <c r="AH14" i="43"/>
  <c r="AG14" i="43"/>
  <c r="Z14" i="43"/>
  <c r="Y14" i="43"/>
  <c r="R14" i="43"/>
  <c r="Q14" i="43"/>
  <c r="AQ14" i="43" s="1"/>
  <c r="AP13" i="43"/>
  <c r="AO13" i="43"/>
  <c r="AH13" i="43"/>
  <c r="AG13" i="43"/>
  <c r="Z13" i="43"/>
  <c r="Y13" i="43"/>
  <c r="R13" i="43"/>
  <c r="Q13" i="43"/>
  <c r="AQ13" i="43" s="1"/>
  <c r="AR13" i="43" l="1"/>
  <c r="AR14" i="43"/>
  <c r="AR15" i="43"/>
  <c r="AS30" i="40" l="1"/>
  <c r="AS28" i="40"/>
  <c r="AS15" i="41"/>
  <c r="AS19" i="41"/>
  <c r="AS18" i="41"/>
  <c r="AS26" i="40"/>
  <c r="AS29" i="40" l="1"/>
  <c r="AS27" i="40"/>
  <c r="AS32" i="40"/>
  <c r="AS31" i="40"/>
  <c r="AS34" i="40" l="1"/>
  <c r="AP17" i="48"/>
  <c r="AO17" i="48"/>
  <c r="AH17" i="48"/>
  <c r="AG17" i="48"/>
  <c r="Z17" i="48"/>
  <c r="Y17" i="48"/>
  <c r="R17" i="48"/>
  <c r="Q17" i="48"/>
  <c r="AP24" i="44"/>
  <c r="AO24" i="44"/>
  <c r="AH24" i="44"/>
  <c r="AG24" i="44"/>
  <c r="Z24" i="44"/>
  <c r="Y24" i="44"/>
  <c r="R24" i="44"/>
  <c r="Q24" i="44"/>
  <c r="AP16" i="43"/>
  <c r="AO16" i="43"/>
  <c r="AH16" i="43"/>
  <c r="AG16" i="43"/>
  <c r="Z16" i="43"/>
  <c r="Y16" i="43"/>
  <c r="R16" i="43"/>
  <c r="Q16" i="43"/>
  <c r="AP18" i="48"/>
  <c r="AO18" i="48"/>
  <c r="AH18" i="48"/>
  <c r="AG18" i="48"/>
  <c r="Z18" i="48"/>
  <c r="Y18" i="48"/>
  <c r="R18" i="48"/>
  <c r="Q18" i="48"/>
  <c r="AP16" i="48"/>
  <c r="AO16" i="48"/>
  <c r="AH16" i="48"/>
  <c r="AG16" i="48"/>
  <c r="Z16" i="48"/>
  <c r="Y16" i="48"/>
  <c r="R16" i="48"/>
  <c r="Q16" i="48"/>
  <c r="AP15" i="48"/>
  <c r="AO15" i="48"/>
  <c r="AH15" i="48"/>
  <c r="AG15" i="48"/>
  <c r="Z15" i="48"/>
  <c r="Y15" i="48"/>
  <c r="R15" i="48"/>
  <c r="Q15" i="48"/>
  <c r="AP14" i="48"/>
  <c r="AO14" i="48"/>
  <c r="AH14" i="48"/>
  <c r="AG14" i="48"/>
  <c r="Z14" i="48"/>
  <c r="Y14" i="48"/>
  <c r="R14" i="48"/>
  <c r="Q14" i="48"/>
  <c r="AQ17" i="48" l="1"/>
  <c r="AQ14" i="48"/>
  <c r="AQ16" i="48"/>
  <c r="AQ16" i="43"/>
  <c r="AR24" i="44"/>
  <c r="AS17" i="46"/>
  <c r="AR17" i="48"/>
  <c r="AS17" i="48" s="1"/>
  <c r="AS18" i="49"/>
  <c r="AS17" i="50"/>
  <c r="AS21" i="52"/>
  <c r="AQ15" i="48"/>
  <c r="AQ18" i="48"/>
  <c r="AS16" i="47"/>
  <c r="AR18" i="48"/>
  <c r="AS18" i="48" s="1"/>
  <c r="AR16" i="43"/>
  <c r="AR14" i="48"/>
  <c r="AS14" i="48" s="1"/>
  <c r="AQ24" i="44"/>
  <c r="AR15" i="48"/>
  <c r="AS33" i="40"/>
  <c r="AS15" i="45" l="1"/>
  <c r="AS24" i="44"/>
  <c r="AS16" i="39"/>
  <c r="AS18" i="40"/>
  <c r="AS15" i="48"/>
  <c r="AS17" i="42"/>
  <c r="AS13" i="51"/>
  <c r="AS20" i="41"/>
  <c r="AP17" i="43" l="1"/>
  <c r="AO17" i="43"/>
  <c r="AH17" i="43"/>
  <c r="AG17" i="43"/>
  <c r="Z17" i="43"/>
  <c r="Y17" i="43"/>
  <c r="R17" i="43"/>
  <c r="Q17" i="43"/>
  <c r="AR17" i="43" l="1"/>
  <c r="AQ17" i="43"/>
  <c r="AS13" i="43"/>
  <c r="AS15" i="43"/>
  <c r="AS14" i="43"/>
  <c r="AS16" i="43"/>
  <c r="AS17" i="43"/>
  <c r="H65" i="53" l="1"/>
  <c r="AS18" i="43"/>
  <c r="H70" i="53" l="1"/>
  <c r="H72" i="53" s="1"/>
  <c r="H71" i="53"/>
  <c r="AS15" i="39" l="1"/>
  <c r="AS14" i="39" l="1"/>
  <c r="AS13" i="39"/>
  <c r="AS17" i="39"/>
  <c r="AS15" i="38" l="1"/>
  <c r="AS13" i="38"/>
  <c r="AS16" i="38"/>
  <c r="AS14" i="38" l="1"/>
  <c r="AP23" i="52" l="1"/>
  <c r="AO23" i="52"/>
  <c r="AH23" i="52"/>
  <c r="AG23" i="52"/>
  <c r="Z23" i="52"/>
  <c r="Y23" i="52"/>
  <c r="R23" i="52"/>
  <c r="Q23" i="52"/>
  <c r="AP22" i="52"/>
  <c r="AO22" i="52"/>
  <c r="AH22" i="52"/>
  <c r="AG22" i="52"/>
  <c r="Z22" i="52"/>
  <c r="Y22" i="52"/>
  <c r="R22" i="52"/>
  <c r="Q22" i="52"/>
  <c r="AQ22" i="52" l="1"/>
  <c r="AQ23" i="52"/>
  <c r="AS16" i="52"/>
  <c r="AS17" i="52"/>
  <c r="AS18" i="52"/>
  <c r="AS19" i="52"/>
  <c r="AS14" i="52"/>
  <c r="H198" i="53" s="1"/>
  <c r="AR22" i="52"/>
  <c r="AS22" i="52" s="1"/>
  <c r="AR23" i="52"/>
  <c r="AS23" i="52" s="1"/>
  <c r="AS15" i="52" l="1"/>
  <c r="AS20" i="52"/>
  <c r="E28" i="53"/>
  <c r="AS13" i="52"/>
  <c r="AS17" i="49" l="1"/>
  <c r="AS13" i="49"/>
  <c r="AS19" i="49" s="1"/>
  <c r="AS14" i="49"/>
  <c r="AS15" i="49"/>
  <c r="AS16" i="49"/>
  <c r="AP18" i="50" l="1"/>
  <c r="AO18" i="50"/>
  <c r="AH18" i="50"/>
  <c r="AG18" i="50"/>
  <c r="Z18" i="50"/>
  <c r="Y18" i="50"/>
  <c r="R18" i="50"/>
  <c r="AR18" i="50" s="1"/>
  <c r="Q18" i="50"/>
  <c r="AQ18" i="50" s="1"/>
  <c r="AS16" i="50" l="1"/>
  <c r="AS18" i="50"/>
  <c r="AS15" i="50"/>
  <c r="AS14" i="50" l="1"/>
  <c r="AS13" i="50"/>
  <c r="AS19" i="50" s="1"/>
  <c r="AP17" i="47" l="1"/>
  <c r="AO17" i="47"/>
  <c r="AH17" i="47"/>
  <c r="AG17" i="47"/>
  <c r="Z17" i="47"/>
  <c r="Y17" i="47"/>
  <c r="R17" i="47"/>
  <c r="Q17" i="47"/>
  <c r="AR17" i="47" l="1"/>
  <c r="AS14" i="47"/>
  <c r="AS13" i="47"/>
  <c r="AQ17" i="47"/>
  <c r="AS17" i="47" s="1"/>
  <c r="AS15" i="47"/>
  <c r="AS16" i="46" l="1"/>
  <c r="AS14" i="46" l="1"/>
  <c r="AS15" i="46" l="1"/>
  <c r="AS13" i="46"/>
  <c r="AP17" i="45"/>
  <c r="AO17" i="45"/>
  <c r="AH17" i="45"/>
  <c r="AG17" i="45"/>
  <c r="Z17" i="45"/>
  <c r="Y17" i="45"/>
  <c r="R17" i="45"/>
  <c r="Q17" i="45"/>
  <c r="AP16" i="45"/>
  <c r="AO16" i="45"/>
  <c r="AH16" i="45"/>
  <c r="AG16" i="45"/>
  <c r="Z16" i="45"/>
  <c r="Y16" i="45"/>
  <c r="R16" i="45"/>
  <c r="Q16" i="45"/>
  <c r="AS18" i="46" l="1"/>
  <c r="AR16" i="45"/>
  <c r="AR17" i="45"/>
  <c r="AQ16" i="45"/>
  <c r="AS16" i="45" s="1"/>
  <c r="AQ17" i="45"/>
  <c r="AS17" i="45" s="1"/>
  <c r="AS14" i="45"/>
  <c r="AS13" i="45"/>
  <c r="AS18" i="45" s="1"/>
  <c r="AO23" i="44" l="1"/>
  <c r="Q23" i="44"/>
  <c r="AO22" i="44"/>
  <c r="AG22" i="44"/>
  <c r="Y22" i="44"/>
  <c r="R22" i="44"/>
  <c r="Q22" i="44"/>
  <c r="AO21" i="44"/>
  <c r="AG21" i="44"/>
  <c r="Y21" i="44"/>
  <c r="R21" i="44"/>
  <c r="Q21" i="44"/>
  <c r="AQ21" i="44" s="1"/>
  <c r="AO20" i="44"/>
  <c r="AG20" i="44"/>
  <c r="Y20" i="44"/>
  <c r="R20" i="44"/>
  <c r="AR20" i="44" s="1"/>
  <c r="Q20" i="44"/>
  <c r="AO19" i="44"/>
  <c r="AG19" i="44"/>
  <c r="Y19" i="44"/>
  <c r="R19" i="44"/>
  <c r="AR19" i="44" s="1"/>
  <c r="Q19" i="44"/>
  <c r="AO18" i="44"/>
  <c r="AG18" i="44"/>
  <c r="Y18" i="44"/>
  <c r="R18" i="44"/>
  <c r="AR18" i="44" s="1"/>
  <c r="Q18" i="44"/>
  <c r="AO17" i="44"/>
  <c r="AG17" i="44"/>
  <c r="Y17" i="44"/>
  <c r="R17" i="44"/>
  <c r="AR17" i="44" s="1"/>
  <c r="Q17" i="44"/>
  <c r="AQ17" i="44" s="1"/>
  <c r="AO16" i="44"/>
  <c r="Q16" i="44"/>
  <c r="AO15" i="44"/>
  <c r="Q15" i="44"/>
  <c r="AQ15" i="44" s="1"/>
  <c r="AO14" i="44"/>
  <c r="Q14" i="44"/>
  <c r="AQ14" i="44" s="1"/>
  <c r="AO13" i="44"/>
  <c r="AG13" i="44"/>
  <c r="Y13" i="44"/>
  <c r="Q13" i="44"/>
  <c r="AQ18" i="44" l="1"/>
  <c r="AQ22" i="44"/>
  <c r="AQ19" i="44"/>
  <c r="AS19" i="44" s="1"/>
  <c r="AQ20" i="44"/>
  <c r="AS20" i="44" s="1"/>
  <c r="AQ23" i="44"/>
  <c r="AQ16" i="44"/>
  <c r="AQ13" i="44"/>
  <c r="AS13" i="44" s="1"/>
  <c r="AR22" i="44"/>
  <c r="AS22" i="44" s="1"/>
  <c r="AS14" i="44"/>
  <c r="AS17" i="44"/>
  <c r="AS15" i="44"/>
  <c r="AS18" i="44"/>
  <c r="AR21" i="44"/>
  <c r="AS21" i="44" s="1"/>
  <c r="AS16" i="44"/>
  <c r="AS23" i="44"/>
  <c r="H135" i="53" l="1"/>
  <c r="AS25" i="44"/>
  <c r="AS13" i="42"/>
  <c r="AS14" i="42"/>
  <c r="AS15" i="42" l="1"/>
  <c r="AS16" i="42"/>
  <c r="AS19" i="42" l="1"/>
  <c r="H119" i="53"/>
  <c r="AS14" i="41" l="1"/>
  <c r="AS13" i="41"/>
  <c r="AS21" i="41" s="1"/>
  <c r="AS16" i="41"/>
  <c r="AS17" i="41"/>
  <c r="H110" i="53" l="1"/>
  <c r="D28" i="53"/>
  <c r="AS13" i="40" l="1"/>
  <c r="AS23" i="40" l="1"/>
  <c r="AS20" i="40"/>
  <c r="AS25" i="40"/>
  <c r="AS19" i="40"/>
  <c r="AS21" i="40"/>
  <c r="AS22" i="40"/>
  <c r="AS15" i="40"/>
  <c r="AS24" i="40"/>
  <c r="AS14" i="40"/>
  <c r="AS35" i="40" s="1"/>
  <c r="AS19" i="2" l="1"/>
  <c r="AS18" i="2"/>
  <c r="AS15" i="2" l="1"/>
  <c r="F7" i="36" l="1"/>
  <c r="AL16" i="32" l="1"/>
  <c r="AK16" i="32"/>
  <c r="AJ16" i="32"/>
  <c r="AI16" i="32"/>
  <c r="AH16" i="32"/>
  <c r="AG16" i="32"/>
  <c r="AL11" i="33"/>
  <c r="AK11" i="33"/>
  <c r="AJ11" i="33"/>
  <c r="AI11" i="33"/>
  <c r="AH11" i="33"/>
  <c r="AL9" i="33"/>
  <c r="AJ9" i="26"/>
  <c r="AI9" i="33"/>
  <c r="AH9" i="26"/>
  <c r="AG9" i="26"/>
  <c r="AL20" i="16"/>
  <c r="AK20" i="16"/>
  <c r="AJ20" i="16"/>
  <c r="AI20" i="16"/>
  <c r="AH20" i="16"/>
  <c r="AG20" i="16"/>
  <c r="AJ9" i="33"/>
  <c r="AH9" i="33"/>
  <c r="AI9" i="26"/>
  <c r="AG9" i="33"/>
  <c r="AM9" i="33" s="1"/>
  <c r="AL9" i="26"/>
  <c r="AL15" i="16"/>
  <c r="AK15" i="16"/>
  <c r="AJ15" i="16"/>
  <c r="AI15" i="16"/>
  <c r="AH15" i="16"/>
  <c r="AG15" i="16"/>
  <c r="AL13" i="16"/>
  <c r="AK13" i="16"/>
  <c r="AJ13" i="16"/>
  <c r="AI13" i="16"/>
  <c r="AH13" i="16"/>
  <c r="AG13" i="16"/>
  <c r="AL17" i="15"/>
  <c r="AK17" i="15"/>
  <c r="AJ17" i="15"/>
  <c r="AI17" i="15"/>
  <c r="AH17" i="15"/>
  <c r="AG17" i="15"/>
  <c r="AL9" i="15"/>
  <c r="AK9" i="15"/>
  <c r="AJ9" i="15"/>
  <c r="AI9" i="15"/>
  <c r="AH9" i="15"/>
  <c r="AG9" i="15"/>
  <c r="AL9" i="22"/>
  <c r="AK9" i="22"/>
  <c r="AJ9" i="22"/>
  <c r="AI9" i="22"/>
  <c r="AH9" i="22"/>
  <c r="AG9" i="22"/>
  <c r="AF9" i="22"/>
  <c r="AE9" i="22"/>
  <c r="X9" i="22"/>
  <c r="W9" i="22"/>
  <c r="P9" i="22"/>
  <c r="O9" i="22"/>
  <c r="I10" i="22"/>
  <c r="J10" i="22"/>
  <c r="K10" i="22"/>
  <c r="L10" i="22"/>
  <c r="M10" i="22"/>
  <c r="N10" i="22"/>
  <c r="Q10" i="22"/>
  <c r="R10" i="22"/>
  <c r="S10" i="22"/>
  <c r="T10" i="22"/>
  <c r="U10" i="22"/>
  <c r="V10" i="22"/>
  <c r="Y10" i="22"/>
  <c r="Z10" i="22"/>
  <c r="AA10" i="22"/>
  <c r="AB10" i="22"/>
  <c r="AC10" i="22"/>
  <c r="AD10" i="22"/>
  <c r="AG10" i="22"/>
  <c r="AH10" i="22"/>
  <c r="AI10" i="22"/>
  <c r="AJ10" i="22"/>
  <c r="AK10" i="22"/>
  <c r="AL10" i="22"/>
  <c r="AL10" i="16"/>
  <c r="AK10" i="16"/>
  <c r="AJ10" i="16"/>
  <c r="AI10" i="16"/>
  <c r="AH10" i="16"/>
  <c r="AG10" i="16"/>
  <c r="AD10" i="16"/>
  <c r="AC10" i="16"/>
  <c r="AB10" i="16"/>
  <c r="AA10" i="16"/>
  <c r="Z10" i="16"/>
  <c r="Y10" i="16"/>
  <c r="AL11" i="19"/>
  <c r="AK11" i="19"/>
  <c r="AJ11" i="19"/>
  <c r="AI11" i="19"/>
  <c r="AH11" i="19"/>
  <c r="AG11" i="19"/>
  <c r="AD11" i="19"/>
  <c r="AC11" i="19"/>
  <c r="AB11" i="19"/>
  <c r="AA11" i="19"/>
  <c r="Z11" i="19"/>
  <c r="Y11" i="19"/>
  <c r="AF9" i="26"/>
  <c r="AE9" i="26"/>
  <c r="X9" i="26"/>
  <c r="W9" i="26"/>
  <c r="P9" i="26"/>
  <c r="O9" i="26"/>
  <c r="O9" i="33"/>
  <c r="P9" i="33"/>
  <c r="W9" i="33"/>
  <c r="X9" i="33"/>
  <c r="AE9" i="33"/>
  <c r="AF9" i="33"/>
  <c r="AG11" i="33"/>
  <c r="AD11" i="33"/>
  <c r="AC11" i="33"/>
  <c r="AB11" i="33"/>
  <c r="AA11" i="33"/>
  <c r="Z11" i="33"/>
  <c r="Y11" i="33"/>
  <c r="V11" i="33"/>
  <c r="U11" i="33"/>
  <c r="T11" i="33"/>
  <c r="S11" i="33"/>
  <c r="R11" i="33"/>
  <c r="Q11" i="33"/>
  <c r="N11" i="33"/>
  <c r="M11" i="33"/>
  <c r="L11" i="33"/>
  <c r="K11" i="33"/>
  <c r="J11" i="33"/>
  <c r="I11" i="33"/>
  <c r="AF16" i="32"/>
  <c r="AE16" i="32"/>
  <c r="X16" i="32"/>
  <c r="W16" i="32"/>
  <c r="P16" i="32"/>
  <c r="O16" i="32"/>
  <c r="AL14" i="32"/>
  <c r="AK14" i="32"/>
  <c r="AJ14" i="32"/>
  <c r="AI14" i="32"/>
  <c r="AH14" i="32"/>
  <c r="AG14" i="32"/>
  <c r="AD14" i="32"/>
  <c r="AC14" i="32"/>
  <c r="AB14" i="32"/>
  <c r="AA14" i="32"/>
  <c r="Z14" i="32"/>
  <c r="Y14" i="32"/>
  <c r="V14" i="32"/>
  <c r="U14" i="32"/>
  <c r="T14" i="32"/>
  <c r="S14" i="32"/>
  <c r="R14" i="32"/>
  <c r="Q14" i="32"/>
  <c r="N14" i="32"/>
  <c r="M14" i="32"/>
  <c r="L14" i="32"/>
  <c r="K14" i="32"/>
  <c r="J14" i="32"/>
  <c r="I14" i="32"/>
  <c r="AL9" i="32"/>
  <c r="AK9" i="32"/>
  <c r="AJ9" i="32"/>
  <c r="AI9" i="32"/>
  <c r="AH9" i="32"/>
  <c r="AG9" i="32"/>
  <c r="AD9" i="32"/>
  <c r="AC9" i="32"/>
  <c r="AB9" i="32"/>
  <c r="AA9" i="32"/>
  <c r="Z9" i="32"/>
  <c r="Y9" i="32"/>
  <c r="V9" i="32"/>
  <c r="U9" i="32"/>
  <c r="T9" i="32"/>
  <c r="S9" i="32"/>
  <c r="R9" i="32"/>
  <c r="Q9" i="32"/>
  <c r="N9" i="32"/>
  <c r="M9" i="32"/>
  <c r="L9" i="32"/>
  <c r="K9" i="32"/>
  <c r="J9" i="32"/>
  <c r="I9" i="32"/>
  <c r="AN28" i="31"/>
  <c r="AM28" i="31"/>
  <c r="AF28" i="31"/>
  <c r="AE28" i="31"/>
  <c r="X28" i="31"/>
  <c r="W28" i="31"/>
  <c r="P28" i="31"/>
  <c r="O28" i="31"/>
  <c r="AN27" i="31"/>
  <c r="AM27" i="31"/>
  <c r="AF27" i="31"/>
  <c r="AE27" i="31"/>
  <c r="X27" i="31"/>
  <c r="W27" i="31"/>
  <c r="P27" i="31"/>
  <c r="O27" i="31"/>
  <c r="AL23" i="31"/>
  <c r="AK23" i="31"/>
  <c r="AJ23" i="31"/>
  <c r="AI23" i="31"/>
  <c r="AH23" i="31"/>
  <c r="AG23" i="31"/>
  <c r="AD23" i="31"/>
  <c r="AC23" i="31"/>
  <c r="AB23" i="31"/>
  <c r="AA23" i="31"/>
  <c r="Z23" i="31"/>
  <c r="Y23" i="31"/>
  <c r="V23" i="31"/>
  <c r="U23" i="31"/>
  <c r="T23" i="31"/>
  <c r="S23" i="31"/>
  <c r="R23" i="31"/>
  <c r="Q23" i="31"/>
  <c r="N23" i="31"/>
  <c r="M23" i="31"/>
  <c r="L23" i="31"/>
  <c r="K23" i="31"/>
  <c r="J23" i="31"/>
  <c r="I23" i="31"/>
  <c r="AL22" i="31"/>
  <c r="AK22" i="31"/>
  <c r="AJ22" i="31"/>
  <c r="AI22" i="31"/>
  <c r="AH22" i="31"/>
  <c r="AG22" i="31"/>
  <c r="AD22" i="31"/>
  <c r="AC22" i="31"/>
  <c r="AB22" i="31"/>
  <c r="AA22" i="31"/>
  <c r="Z22" i="31"/>
  <c r="Y22" i="31"/>
  <c r="V22" i="31"/>
  <c r="U22" i="31"/>
  <c r="T22" i="31"/>
  <c r="S22" i="31"/>
  <c r="R22" i="31"/>
  <c r="Q22" i="31"/>
  <c r="N22" i="31"/>
  <c r="M22" i="31"/>
  <c r="L22" i="31"/>
  <c r="K22" i="31"/>
  <c r="J22" i="31"/>
  <c r="I22" i="31"/>
  <c r="AL18" i="31"/>
  <c r="AK18" i="31"/>
  <c r="AJ18" i="31"/>
  <c r="AI18" i="31"/>
  <c r="AH18" i="31"/>
  <c r="AG18" i="31"/>
  <c r="AD18" i="31"/>
  <c r="AC18" i="31"/>
  <c r="AB18" i="31"/>
  <c r="AA18" i="31"/>
  <c r="Z18" i="31"/>
  <c r="Y18" i="31"/>
  <c r="V18" i="31"/>
  <c r="U18" i="31"/>
  <c r="T18" i="31"/>
  <c r="S18" i="31"/>
  <c r="R18" i="31"/>
  <c r="Q18" i="31"/>
  <c r="N18" i="31"/>
  <c r="M18" i="31"/>
  <c r="L18" i="31"/>
  <c r="K18" i="31"/>
  <c r="J18" i="31"/>
  <c r="I18" i="31"/>
  <c r="AL16" i="31"/>
  <c r="AK16" i="31"/>
  <c r="AJ16" i="31"/>
  <c r="AI16" i="31"/>
  <c r="AH16" i="31"/>
  <c r="AG16" i="31"/>
  <c r="AD16" i="31"/>
  <c r="AC16" i="31"/>
  <c r="AB16" i="31"/>
  <c r="AA16" i="31"/>
  <c r="Z16" i="31"/>
  <c r="Y16" i="31"/>
  <c r="V16" i="31"/>
  <c r="U16" i="31"/>
  <c r="T16" i="31"/>
  <c r="S16" i="31"/>
  <c r="R16" i="31"/>
  <c r="Q16" i="31"/>
  <c r="N16" i="31"/>
  <c r="M16" i="31"/>
  <c r="L16" i="31"/>
  <c r="K16" i="31"/>
  <c r="J16" i="31"/>
  <c r="I16" i="31"/>
  <c r="AL14" i="31"/>
  <c r="AK14" i="31"/>
  <c r="AJ14" i="31"/>
  <c r="AI14" i="31"/>
  <c r="AH14" i="31"/>
  <c r="AG14" i="31"/>
  <c r="AD14" i="31"/>
  <c r="AC14" i="31"/>
  <c r="AB14" i="31"/>
  <c r="AA14" i="31"/>
  <c r="Z14" i="31"/>
  <c r="Y14" i="31"/>
  <c r="V14" i="31"/>
  <c r="U14" i="31"/>
  <c r="T14" i="31"/>
  <c r="S14" i="31"/>
  <c r="R14" i="31"/>
  <c r="Q14" i="31"/>
  <c r="N14" i="31"/>
  <c r="M14" i="31"/>
  <c r="L14" i="31"/>
  <c r="K14" i="31"/>
  <c r="J14" i="31"/>
  <c r="I14" i="31"/>
  <c r="AL9" i="31"/>
  <c r="AK9" i="31"/>
  <c r="AJ9" i="31"/>
  <c r="AI9" i="31"/>
  <c r="AH9" i="31"/>
  <c r="AG9" i="31"/>
  <c r="AD9" i="31"/>
  <c r="AC9" i="31"/>
  <c r="AB9" i="31"/>
  <c r="AA9" i="31"/>
  <c r="Z9" i="31"/>
  <c r="Y9" i="31"/>
  <c r="V9" i="31"/>
  <c r="U9" i="31"/>
  <c r="T9" i="31"/>
  <c r="S9" i="31"/>
  <c r="R9" i="31"/>
  <c r="Q9" i="31"/>
  <c r="N9" i="31"/>
  <c r="M9" i="31"/>
  <c r="L9" i="31"/>
  <c r="K9" i="31"/>
  <c r="J9" i="31"/>
  <c r="I9" i="31"/>
  <c r="AL9" i="30"/>
  <c r="AK9" i="30"/>
  <c r="AJ9" i="30"/>
  <c r="AI9" i="30"/>
  <c r="AH9" i="30"/>
  <c r="AG9" i="30"/>
  <c r="AD9" i="30"/>
  <c r="AC9" i="30"/>
  <c r="AB9" i="30"/>
  <c r="AA9" i="30"/>
  <c r="Z9" i="30"/>
  <c r="Y9" i="30"/>
  <c r="V9" i="30"/>
  <c r="U9" i="30"/>
  <c r="T9" i="30"/>
  <c r="S9" i="30"/>
  <c r="R9" i="30"/>
  <c r="Q9" i="30"/>
  <c r="N9" i="30"/>
  <c r="M9" i="30"/>
  <c r="L9" i="30"/>
  <c r="K9" i="30"/>
  <c r="J9" i="30"/>
  <c r="I9" i="30"/>
  <c r="AN9" i="28"/>
  <c r="AM9" i="28"/>
  <c r="AF9" i="28"/>
  <c r="AE9" i="28"/>
  <c r="X9" i="28"/>
  <c r="W9" i="28"/>
  <c r="P9" i="28"/>
  <c r="O9" i="28"/>
  <c r="AL12" i="24"/>
  <c r="AK12" i="24"/>
  <c r="AJ12" i="24"/>
  <c r="AI12" i="24"/>
  <c r="AH12" i="24"/>
  <c r="AG12" i="24"/>
  <c r="AD12" i="24"/>
  <c r="AC12" i="24"/>
  <c r="AB12" i="24"/>
  <c r="AA12" i="24"/>
  <c r="Z12" i="24"/>
  <c r="Y12" i="24"/>
  <c r="V12" i="24"/>
  <c r="U12" i="24"/>
  <c r="T12" i="24"/>
  <c r="S12" i="24"/>
  <c r="R12" i="24"/>
  <c r="Q12" i="24"/>
  <c r="N12" i="24"/>
  <c r="M12" i="24"/>
  <c r="L12" i="24"/>
  <c r="K12" i="24"/>
  <c r="J12" i="24"/>
  <c r="I12" i="24"/>
  <c r="AL11" i="24"/>
  <c r="AK11" i="24"/>
  <c r="AJ11" i="24"/>
  <c r="AI11" i="24"/>
  <c r="AH11" i="24"/>
  <c r="AG11" i="24"/>
  <c r="AD11" i="24"/>
  <c r="AC11" i="24"/>
  <c r="AB11" i="24"/>
  <c r="AA11" i="24"/>
  <c r="Z11" i="24"/>
  <c r="Y11" i="24"/>
  <c r="V11" i="24"/>
  <c r="U11" i="24"/>
  <c r="T11" i="24"/>
  <c r="S11" i="24"/>
  <c r="R11" i="24"/>
  <c r="Q11" i="24"/>
  <c r="N11" i="24"/>
  <c r="M11" i="24"/>
  <c r="L11" i="24"/>
  <c r="K11" i="24"/>
  <c r="J11" i="24"/>
  <c r="I11" i="24"/>
  <c r="AL9" i="24"/>
  <c r="AK9" i="24"/>
  <c r="AJ9" i="24"/>
  <c r="AI9" i="24"/>
  <c r="AH9" i="24"/>
  <c r="AG9" i="24"/>
  <c r="AD9" i="24"/>
  <c r="AC9" i="24"/>
  <c r="AB9" i="24"/>
  <c r="AA9" i="24"/>
  <c r="Z9" i="24"/>
  <c r="Y9" i="24"/>
  <c r="V9" i="24"/>
  <c r="U9" i="24"/>
  <c r="T9" i="24"/>
  <c r="S9" i="24"/>
  <c r="R9" i="24"/>
  <c r="Q9" i="24"/>
  <c r="N9" i="24"/>
  <c r="M9" i="24"/>
  <c r="L9" i="24"/>
  <c r="K9" i="24"/>
  <c r="J9" i="24"/>
  <c r="I9" i="24"/>
  <c r="AN41" i="22"/>
  <c r="AM41" i="22"/>
  <c r="AF41" i="22"/>
  <c r="AE41" i="22"/>
  <c r="X41" i="22"/>
  <c r="W41" i="22"/>
  <c r="P41" i="22"/>
  <c r="O41" i="22"/>
  <c r="AN37" i="22"/>
  <c r="AM37" i="22"/>
  <c r="AF37" i="22"/>
  <c r="AE37" i="22"/>
  <c r="X37" i="22"/>
  <c r="W37" i="22"/>
  <c r="P37" i="22"/>
  <c r="O37" i="22"/>
  <c r="AN30" i="22"/>
  <c r="AM30" i="22"/>
  <c r="AF30" i="22"/>
  <c r="AE30" i="22"/>
  <c r="X30" i="22"/>
  <c r="W30" i="22"/>
  <c r="P30" i="22"/>
  <c r="O30" i="22"/>
  <c r="AN25" i="22"/>
  <c r="AM25" i="22"/>
  <c r="AF25" i="22"/>
  <c r="AE25" i="22"/>
  <c r="X25" i="22"/>
  <c r="W25" i="22"/>
  <c r="P25" i="22"/>
  <c r="O25" i="22"/>
  <c r="AN20" i="22"/>
  <c r="AM20" i="22"/>
  <c r="AF20" i="22"/>
  <c r="AE20" i="22"/>
  <c r="X20" i="22"/>
  <c r="W20" i="22"/>
  <c r="P20" i="22"/>
  <c r="O20" i="22"/>
  <c r="AN14" i="22"/>
  <c r="AM14" i="22"/>
  <c r="AF14" i="22"/>
  <c r="AE14" i="22"/>
  <c r="X14" i="22"/>
  <c r="W14" i="22"/>
  <c r="P14" i="22"/>
  <c r="O14" i="22"/>
  <c r="AL20" i="20"/>
  <c r="AK20" i="20"/>
  <c r="AJ20" i="20"/>
  <c r="AI20" i="20"/>
  <c r="AH20" i="20"/>
  <c r="AG20" i="20"/>
  <c r="AD20" i="20"/>
  <c r="AC20" i="20"/>
  <c r="AB20" i="20"/>
  <c r="AA20" i="20"/>
  <c r="Z20" i="20"/>
  <c r="Y20" i="20"/>
  <c r="V20" i="20"/>
  <c r="U20" i="20"/>
  <c r="T20" i="20"/>
  <c r="S20" i="20"/>
  <c r="R20" i="20"/>
  <c r="Q20" i="20"/>
  <c r="N20" i="20"/>
  <c r="M20" i="20"/>
  <c r="L20" i="20"/>
  <c r="K20" i="20"/>
  <c r="J20" i="20"/>
  <c r="I20" i="20"/>
  <c r="AL17" i="20"/>
  <c r="AK17" i="20"/>
  <c r="AJ17" i="20"/>
  <c r="AI17" i="20"/>
  <c r="AH17" i="20"/>
  <c r="AG17" i="20"/>
  <c r="AD17" i="20"/>
  <c r="AC17" i="20"/>
  <c r="AB17" i="20"/>
  <c r="AA17" i="20"/>
  <c r="Z17" i="20"/>
  <c r="Y17" i="20"/>
  <c r="V17" i="20"/>
  <c r="U17" i="20"/>
  <c r="T17" i="20"/>
  <c r="S17" i="20"/>
  <c r="R17" i="20"/>
  <c r="Q17" i="20"/>
  <c r="N17" i="20"/>
  <c r="M17" i="20"/>
  <c r="L17" i="20"/>
  <c r="K17" i="20"/>
  <c r="J17" i="20"/>
  <c r="I17" i="20"/>
  <c r="AL15" i="20"/>
  <c r="AK15" i="20"/>
  <c r="AJ15" i="20"/>
  <c r="AI15" i="20"/>
  <c r="AH15" i="20"/>
  <c r="AG15" i="20"/>
  <c r="AD15" i="20"/>
  <c r="AC15" i="20"/>
  <c r="AB15" i="20"/>
  <c r="AA15" i="20"/>
  <c r="Z15" i="20"/>
  <c r="Y15" i="20"/>
  <c r="V15" i="20"/>
  <c r="U15" i="20"/>
  <c r="T15" i="20"/>
  <c r="S15" i="20"/>
  <c r="R15" i="20"/>
  <c r="Q15" i="20"/>
  <c r="N15" i="20"/>
  <c r="M15" i="20"/>
  <c r="L15" i="20"/>
  <c r="K15" i="20"/>
  <c r="J15" i="20"/>
  <c r="I15" i="20"/>
  <c r="AL9" i="20"/>
  <c r="AK9" i="20"/>
  <c r="AJ9" i="20"/>
  <c r="AI9" i="20"/>
  <c r="AH9" i="20"/>
  <c r="AG9" i="20"/>
  <c r="AD9" i="20"/>
  <c r="AC9" i="20"/>
  <c r="AB9" i="20"/>
  <c r="AA9" i="20"/>
  <c r="Z9" i="20"/>
  <c r="Y9" i="20"/>
  <c r="V9" i="20"/>
  <c r="U9" i="20"/>
  <c r="T9" i="20"/>
  <c r="S9" i="20"/>
  <c r="R9" i="20"/>
  <c r="Q9" i="20"/>
  <c r="N9" i="20"/>
  <c r="M9" i="20"/>
  <c r="L9" i="20"/>
  <c r="K9" i="20"/>
  <c r="J9" i="20"/>
  <c r="I9" i="20"/>
  <c r="AL21" i="19"/>
  <c r="AK21" i="19"/>
  <c r="AJ21" i="19"/>
  <c r="AI21" i="19"/>
  <c r="AH21" i="19"/>
  <c r="AG21" i="19"/>
  <c r="AD21" i="19"/>
  <c r="AC21" i="19"/>
  <c r="AB21" i="19"/>
  <c r="AA21" i="19"/>
  <c r="Z21" i="19"/>
  <c r="Y21" i="19"/>
  <c r="V21" i="19"/>
  <c r="U21" i="19"/>
  <c r="T21" i="19"/>
  <c r="S21" i="19"/>
  <c r="R21" i="19"/>
  <c r="Q21" i="19"/>
  <c r="N21" i="19"/>
  <c r="M21" i="19"/>
  <c r="L21" i="19"/>
  <c r="K21" i="19"/>
  <c r="J21" i="19"/>
  <c r="I21" i="19"/>
  <c r="AL16" i="19"/>
  <c r="AK16" i="19"/>
  <c r="AJ16" i="19"/>
  <c r="AI16" i="19"/>
  <c r="AH16" i="19"/>
  <c r="AG16" i="19"/>
  <c r="AD16" i="19"/>
  <c r="AC16" i="19"/>
  <c r="AB16" i="19"/>
  <c r="AA16" i="19"/>
  <c r="Z16" i="19"/>
  <c r="Y16" i="19"/>
  <c r="V16" i="19"/>
  <c r="U16" i="19"/>
  <c r="T16" i="19"/>
  <c r="S16" i="19"/>
  <c r="R16" i="19"/>
  <c r="Q16" i="19"/>
  <c r="N16" i="19"/>
  <c r="M16" i="19"/>
  <c r="L16" i="19"/>
  <c r="K16" i="19"/>
  <c r="J16" i="19"/>
  <c r="I16" i="19"/>
  <c r="AL13" i="19"/>
  <c r="AK13" i="19"/>
  <c r="AJ13" i="19"/>
  <c r="AI13" i="19"/>
  <c r="AH13" i="19"/>
  <c r="AG13" i="19"/>
  <c r="AD13" i="19"/>
  <c r="AC13" i="19"/>
  <c r="AB13" i="19"/>
  <c r="AA13" i="19"/>
  <c r="Z13" i="19"/>
  <c r="Y13" i="19"/>
  <c r="V13" i="19"/>
  <c r="U13" i="19"/>
  <c r="T13" i="19"/>
  <c r="S13" i="19"/>
  <c r="R13" i="19"/>
  <c r="Q13" i="19"/>
  <c r="N13" i="19"/>
  <c r="M13" i="19"/>
  <c r="L13" i="19"/>
  <c r="K13" i="19"/>
  <c r="J13" i="19"/>
  <c r="I13" i="19"/>
  <c r="X11" i="19"/>
  <c r="W11" i="19"/>
  <c r="P11" i="19"/>
  <c r="O11" i="19"/>
  <c r="AN9" i="19"/>
  <c r="AM9" i="19"/>
  <c r="AF9" i="19"/>
  <c r="AE9" i="19"/>
  <c r="X9" i="19"/>
  <c r="W9" i="19"/>
  <c r="P9" i="19"/>
  <c r="O9" i="19"/>
  <c r="AL11" i="18"/>
  <c r="AK11" i="18"/>
  <c r="AJ11" i="18"/>
  <c r="AI11" i="18"/>
  <c r="AH11" i="18"/>
  <c r="AG11" i="18"/>
  <c r="AD11" i="18"/>
  <c r="AC11" i="18"/>
  <c r="AB11" i="18"/>
  <c r="AA11" i="18"/>
  <c r="Z11" i="18"/>
  <c r="Y11" i="18"/>
  <c r="V11" i="18"/>
  <c r="U11" i="18"/>
  <c r="T11" i="18"/>
  <c r="S11" i="18"/>
  <c r="R11" i="18"/>
  <c r="Q11" i="18"/>
  <c r="N11" i="18"/>
  <c r="M11" i="18"/>
  <c r="L11" i="18"/>
  <c r="K11" i="18"/>
  <c r="J11" i="18"/>
  <c r="I11" i="18"/>
  <c r="AL9" i="18"/>
  <c r="AK9" i="18"/>
  <c r="AJ9" i="18"/>
  <c r="AI9" i="18"/>
  <c r="AH9" i="18"/>
  <c r="AG9" i="18"/>
  <c r="AD9" i="18"/>
  <c r="AC9" i="18"/>
  <c r="AB9" i="18"/>
  <c r="AA9" i="18"/>
  <c r="Z9" i="18"/>
  <c r="Y9" i="18"/>
  <c r="V9" i="18"/>
  <c r="U9" i="18"/>
  <c r="T9" i="18"/>
  <c r="S9" i="18"/>
  <c r="R9" i="18"/>
  <c r="Q9" i="18"/>
  <c r="N9" i="18"/>
  <c r="M9" i="18"/>
  <c r="L9" i="18"/>
  <c r="K9" i="18"/>
  <c r="J9" i="18"/>
  <c r="I9" i="18"/>
  <c r="AF20" i="16"/>
  <c r="AE20" i="16"/>
  <c r="X20" i="16"/>
  <c r="W20" i="16"/>
  <c r="P20" i="16"/>
  <c r="O20" i="16"/>
  <c r="AF15" i="16"/>
  <c r="AE15" i="16"/>
  <c r="X15" i="16"/>
  <c r="W15" i="16"/>
  <c r="P15" i="16"/>
  <c r="O15" i="16"/>
  <c r="AF13" i="16"/>
  <c r="AE13" i="16"/>
  <c r="X13" i="16"/>
  <c r="W13" i="16"/>
  <c r="P13" i="16"/>
  <c r="O13" i="16"/>
  <c r="X10" i="16"/>
  <c r="W10" i="16"/>
  <c r="P10" i="16"/>
  <c r="O10" i="16"/>
  <c r="AL9" i="16"/>
  <c r="AK9" i="16"/>
  <c r="AJ9" i="16"/>
  <c r="AI9" i="16"/>
  <c r="AH9" i="16"/>
  <c r="AG9" i="16"/>
  <c r="AD9" i="16"/>
  <c r="AC9" i="16"/>
  <c r="AB9" i="16"/>
  <c r="AA9" i="16"/>
  <c r="Z9" i="16"/>
  <c r="Y9" i="16"/>
  <c r="V9" i="16"/>
  <c r="U9" i="16"/>
  <c r="T9" i="16"/>
  <c r="S9" i="16"/>
  <c r="R9" i="16"/>
  <c r="Q9" i="16"/>
  <c r="N9" i="16"/>
  <c r="M9" i="16"/>
  <c r="L9" i="16"/>
  <c r="K9" i="16"/>
  <c r="J9" i="16"/>
  <c r="I9" i="16"/>
  <c r="AL27" i="15"/>
  <c r="AK27" i="15"/>
  <c r="AJ27" i="15"/>
  <c r="AI27" i="15"/>
  <c r="AH27" i="15"/>
  <c r="AG27" i="15"/>
  <c r="AD27" i="15"/>
  <c r="AC27" i="15"/>
  <c r="AB27" i="15"/>
  <c r="AA27" i="15"/>
  <c r="Z27" i="15"/>
  <c r="Y27" i="15"/>
  <c r="V27" i="15"/>
  <c r="U27" i="15"/>
  <c r="T27" i="15"/>
  <c r="S27" i="15"/>
  <c r="R27" i="15"/>
  <c r="Q27" i="15"/>
  <c r="N27" i="15"/>
  <c r="M27" i="15"/>
  <c r="L27" i="15"/>
  <c r="K27" i="15"/>
  <c r="J27" i="15"/>
  <c r="I27" i="15"/>
  <c r="AL24" i="15"/>
  <c r="AK24" i="15"/>
  <c r="AJ24" i="15"/>
  <c r="AI24" i="15"/>
  <c r="AH24" i="15"/>
  <c r="AG24" i="15"/>
  <c r="AD24" i="15"/>
  <c r="AC24" i="15"/>
  <c r="AB24" i="15"/>
  <c r="AA24" i="15"/>
  <c r="Z24" i="15"/>
  <c r="Y24" i="15"/>
  <c r="V24" i="15"/>
  <c r="U24" i="15"/>
  <c r="T24" i="15"/>
  <c r="S24" i="15"/>
  <c r="R24" i="15"/>
  <c r="Q24" i="15"/>
  <c r="N24" i="15"/>
  <c r="M24" i="15"/>
  <c r="L24" i="15"/>
  <c r="K24" i="15"/>
  <c r="J24" i="15"/>
  <c r="I24" i="15"/>
  <c r="AL23" i="15"/>
  <c r="AK23" i="15"/>
  <c r="AJ23" i="15"/>
  <c r="AI23" i="15"/>
  <c r="AH23" i="15"/>
  <c r="AG23" i="15"/>
  <c r="AD23" i="15"/>
  <c r="AC23" i="15"/>
  <c r="AB23" i="15"/>
  <c r="AA23" i="15"/>
  <c r="Z23" i="15"/>
  <c r="Y23" i="15"/>
  <c r="V23" i="15"/>
  <c r="U23" i="15"/>
  <c r="T23" i="15"/>
  <c r="S23" i="15"/>
  <c r="R23" i="15"/>
  <c r="Q23" i="15"/>
  <c r="M23" i="15"/>
  <c r="L23" i="15"/>
  <c r="K23" i="15"/>
  <c r="J23" i="15"/>
  <c r="I23" i="15"/>
  <c r="AN22" i="15"/>
  <c r="AM22" i="15"/>
  <c r="AF22" i="15"/>
  <c r="AE22" i="15"/>
  <c r="X22" i="15"/>
  <c r="W22" i="15"/>
  <c r="P22" i="15"/>
  <c r="O22" i="15"/>
  <c r="AF17" i="15"/>
  <c r="AE17" i="15"/>
  <c r="X17" i="15"/>
  <c r="W17" i="15"/>
  <c r="P17" i="15"/>
  <c r="O17" i="15"/>
  <c r="AL15" i="15"/>
  <c r="AK15" i="15"/>
  <c r="AJ15" i="15"/>
  <c r="AI15" i="15"/>
  <c r="AH15" i="15"/>
  <c r="AG15" i="15"/>
  <c r="AD15" i="15"/>
  <c r="AC15" i="15"/>
  <c r="AB15" i="15"/>
  <c r="AA15" i="15"/>
  <c r="Z15" i="15"/>
  <c r="Y15" i="15"/>
  <c r="V15" i="15"/>
  <c r="U15" i="15"/>
  <c r="T15" i="15"/>
  <c r="S15" i="15"/>
  <c r="R15" i="15"/>
  <c r="Q15" i="15"/>
  <c r="N15" i="15"/>
  <c r="M15" i="15"/>
  <c r="L15" i="15"/>
  <c r="K15" i="15"/>
  <c r="J15" i="15"/>
  <c r="I15" i="15"/>
  <c r="AL14" i="15"/>
  <c r="AK14" i="15"/>
  <c r="AJ14" i="15"/>
  <c r="AI14" i="15"/>
  <c r="AH14" i="15"/>
  <c r="AG14" i="15"/>
  <c r="AD14" i="15"/>
  <c r="AC14" i="15"/>
  <c r="AB14" i="15"/>
  <c r="AA14" i="15"/>
  <c r="Z14" i="15"/>
  <c r="Y14" i="15"/>
  <c r="V14" i="15"/>
  <c r="U14" i="15"/>
  <c r="T14" i="15"/>
  <c r="S14" i="15"/>
  <c r="R14" i="15"/>
  <c r="Q14" i="15"/>
  <c r="N14" i="15"/>
  <c r="M14" i="15"/>
  <c r="L14" i="15"/>
  <c r="K14" i="15"/>
  <c r="J14" i="15"/>
  <c r="I14" i="15"/>
  <c r="AL12" i="15"/>
  <c r="AK12" i="15"/>
  <c r="AJ12" i="15"/>
  <c r="AI12" i="15"/>
  <c r="AH12" i="15"/>
  <c r="AD12" i="15"/>
  <c r="AC12" i="15"/>
  <c r="AB12" i="15"/>
  <c r="AA12" i="15"/>
  <c r="Z12" i="15"/>
  <c r="Y12" i="15"/>
  <c r="V12" i="15"/>
  <c r="U12" i="15"/>
  <c r="T12" i="15"/>
  <c r="S12" i="15"/>
  <c r="R12" i="15"/>
  <c r="Q12" i="15"/>
  <c r="N12" i="15"/>
  <c r="M12" i="15"/>
  <c r="L12" i="15"/>
  <c r="K12" i="15"/>
  <c r="J12" i="15"/>
  <c r="I12" i="15"/>
  <c r="AF9" i="15"/>
  <c r="AE9" i="15"/>
  <c r="X9" i="15"/>
  <c r="W9" i="15"/>
  <c r="P9" i="15"/>
  <c r="O9" i="15"/>
  <c r="AG12" i="15"/>
  <c r="X14" i="15" l="1"/>
  <c r="O23" i="31"/>
  <c r="W12" i="15"/>
  <c r="X12" i="15"/>
  <c r="AP9" i="19"/>
  <c r="AF9" i="24"/>
  <c r="AF11" i="24"/>
  <c r="AP28" i="31"/>
  <c r="P9" i="32"/>
  <c r="X9" i="32"/>
  <c r="AF9" i="32"/>
  <c r="AN9" i="32"/>
  <c r="P11" i="33"/>
  <c r="X11" i="33"/>
  <c r="AF11" i="33"/>
  <c r="AF10" i="22"/>
  <c r="P12" i="15"/>
  <c r="X9" i="16"/>
  <c r="AF21" i="19"/>
  <c r="AN15" i="20"/>
  <c r="AF20" i="20"/>
  <c r="O9" i="30"/>
  <c r="W9" i="30"/>
  <c r="AM9" i="30"/>
  <c r="O9" i="31"/>
  <c r="W9" i="31"/>
  <c r="AM9" i="31"/>
  <c r="O14" i="31"/>
  <c r="W14" i="31"/>
  <c r="AE14" i="31"/>
  <c r="AM14" i="31"/>
  <c r="O16" i="31"/>
  <c r="W16" i="31"/>
  <c r="AE16" i="31"/>
  <c r="AM16" i="31"/>
  <c r="O18" i="31"/>
  <c r="W18" i="31"/>
  <c r="AE18" i="31"/>
  <c r="AM18" i="31"/>
  <c r="O22" i="31"/>
  <c r="W22" i="31"/>
  <c r="AE22" i="31"/>
  <c r="AM22" i="31"/>
  <c r="W23" i="31"/>
  <c r="AE23" i="31"/>
  <c r="AM23" i="31"/>
  <c r="AO27" i="31"/>
  <c r="AO28" i="31"/>
  <c r="AM9" i="32"/>
  <c r="AE10" i="22"/>
  <c r="O10" i="22"/>
  <c r="AM20" i="16"/>
  <c r="AO20" i="16" s="1"/>
  <c r="AF12" i="15"/>
  <c r="W14" i="15"/>
  <c r="AE14" i="15"/>
  <c r="AM14" i="15"/>
  <c r="O15" i="15"/>
  <c r="W15" i="15"/>
  <c r="AE15" i="15"/>
  <c r="AM15" i="15"/>
  <c r="AO22" i="15"/>
  <c r="O23" i="15"/>
  <c r="X23" i="15"/>
  <c r="AF23" i="15"/>
  <c r="P27" i="15"/>
  <c r="AF27" i="15"/>
  <c r="P9" i="16"/>
  <c r="P9" i="18"/>
  <c r="X9" i="18"/>
  <c r="AF9" i="18"/>
  <c r="P11" i="18"/>
  <c r="X11" i="18"/>
  <c r="AF11" i="18"/>
  <c r="AF13" i="19"/>
  <c r="X16" i="19"/>
  <c r="P21" i="19"/>
  <c r="AN21" i="19"/>
  <c r="P9" i="20"/>
  <c r="X15" i="20"/>
  <c r="P17" i="20"/>
  <c r="X17" i="20"/>
  <c r="AN20" i="20"/>
  <c r="AP25" i="22"/>
  <c r="AP30" i="22"/>
  <c r="X9" i="24"/>
  <c r="AN11" i="24"/>
  <c r="X12" i="24"/>
  <c r="AP9" i="28"/>
  <c r="P9" i="30"/>
  <c r="X9" i="30"/>
  <c r="AF9" i="30"/>
  <c r="AN9" i="30"/>
  <c r="P9" i="31"/>
  <c r="X9" i="31"/>
  <c r="AF9" i="31"/>
  <c r="AN9" i="31"/>
  <c r="P14" i="31"/>
  <c r="X14" i="31"/>
  <c r="AF14" i="31"/>
  <c r="AN14" i="31"/>
  <c r="P16" i="31"/>
  <c r="X16" i="31"/>
  <c r="AF16" i="31"/>
  <c r="AN16" i="31"/>
  <c r="P18" i="31"/>
  <c r="X18" i="31"/>
  <c r="AF18" i="31"/>
  <c r="AN18" i="31"/>
  <c r="P22" i="31"/>
  <c r="X22" i="31"/>
  <c r="AF22" i="31"/>
  <c r="AN22" i="31"/>
  <c r="P23" i="31"/>
  <c r="X23" i="31"/>
  <c r="AF23" i="31"/>
  <c r="AN23" i="31"/>
  <c r="AP27" i="31"/>
  <c r="O14" i="15"/>
  <c r="AN15" i="15"/>
  <c r="W23" i="15"/>
  <c r="AE24" i="15"/>
  <c r="AE27" i="15"/>
  <c r="W9" i="18"/>
  <c r="AE9" i="18"/>
  <c r="AM9" i="18"/>
  <c r="O11" i="18"/>
  <c r="W11" i="18"/>
  <c r="AE11" i="18"/>
  <c r="AO9" i="19"/>
  <c r="AM17" i="20"/>
  <c r="AE20" i="20"/>
  <c r="AM20" i="20"/>
  <c r="AO20" i="22"/>
  <c r="AO30" i="22"/>
  <c r="AO37" i="22"/>
  <c r="AM12" i="24"/>
  <c r="AO9" i="33"/>
  <c r="O12" i="15"/>
  <c r="AE12" i="15"/>
  <c r="AN12" i="15"/>
  <c r="AP12" i="15" s="1"/>
  <c r="P14" i="15"/>
  <c r="AF14" i="15"/>
  <c r="AN14" i="15"/>
  <c r="P15" i="15"/>
  <c r="X15" i="15"/>
  <c r="AF15" i="15"/>
  <c r="O9" i="24"/>
  <c r="AM9" i="24"/>
  <c r="AE11" i="24"/>
  <c r="O12" i="24"/>
  <c r="AO9" i="28"/>
  <c r="O9" i="32"/>
  <c r="W9" i="32"/>
  <c r="AE9" i="32"/>
  <c r="O14" i="32"/>
  <c r="W14" i="32"/>
  <c r="AE14" i="32"/>
  <c r="W11" i="33"/>
  <c r="AE11" i="33"/>
  <c r="O9" i="18"/>
  <c r="AQ9" i="19"/>
  <c r="W10" i="22"/>
  <c r="P10" i="22"/>
  <c r="AN23" i="15"/>
  <c r="P24" i="15"/>
  <c r="X24" i="15"/>
  <c r="AF24" i="15"/>
  <c r="AN24" i="15"/>
  <c r="X27" i="15"/>
  <c r="AN27" i="15"/>
  <c r="AF9" i="16"/>
  <c r="AN9" i="16"/>
  <c r="AM11" i="18"/>
  <c r="O13" i="19"/>
  <c r="W13" i="19"/>
  <c r="AE13" i="19"/>
  <c r="AM13" i="19"/>
  <c r="O16" i="19"/>
  <c r="W16" i="19"/>
  <c r="AE16" i="19"/>
  <c r="AM16" i="19"/>
  <c r="O21" i="19"/>
  <c r="W21" i="19"/>
  <c r="AE21" i="19"/>
  <c r="AM21" i="19"/>
  <c r="O9" i="20"/>
  <c r="W9" i="20"/>
  <c r="AE9" i="20"/>
  <c r="AM9" i="20"/>
  <c r="O15" i="20"/>
  <c r="W15" i="20"/>
  <c r="AE15" i="20"/>
  <c r="AM15" i="20"/>
  <c r="O17" i="20"/>
  <c r="W17" i="20"/>
  <c r="AE17" i="20"/>
  <c r="O20" i="20"/>
  <c r="W20" i="20"/>
  <c r="AO14" i="22"/>
  <c r="AO25" i="22"/>
  <c r="AO41" i="22"/>
  <c r="P9" i="24"/>
  <c r="AN9" i="24"/>
  <c r="P11" i="24"/>
  <c r="X11" i="24"/>
  <c r="P12" i="24"/>
  <c r="AF12" i="24"/>
  <c r="AN12" i="24"/>
  <c r="O11" i="33"/>
  <c r="AM9" i="22"/>
  <c r="AM9" i="15"/>
  <c r="AO9" i="15" s="1"/>
  <c r="AM17" i="15"/>
  <c r="AO17" i="15" s="1"/>
  <c r="AM13" i="16"/>
  <c r="AO13" i="16" s="1"/>
  <c r="AM15" i="16"/>
  <c r="AN20" i="16"/>
  <c r="AP20" i="16" s="1"/>
  <c r="AN11" i="33"/>
  <c r="AM12" i="15"/>
  <c r="AP22" i="15"/>
  <c r="AQ22" i="15" s="1"/>
  <c r="P23" i="15"/>
  <c r="AE23" i="15"/>
  <c r="AM23" i="15"/>
  <c r="O24" i="15"/>
  <c r="W24" i="15"/>
  <c r="AM24" i="15"/>
  <c r="O27" i="15"/>
  <c r="W27" i="15"/>
  <c r="AM27" i="15"/>
  <c r="O9" i="16"/>
  <c r="W9" i="16"/>
  <c r="AE9" i="16"/>
  <c r="AM9" i="16"/>
  <c r="AN9" i="18"/>
  <c r="AP9" i="18" s="1"/>
  <c r="AN11" i="18"/>
  <c r="P13" i="19"/>
  <c r="X13" i="19"/>
  <c r="AN13" i="19"/>
  <c r="P16" i="19"/>
  <c r="AF16" i="19"/>
  <c r="AN16" i="19"/>
  <c r="X21" i="19"/>
  <c r="X9" i="20"/>
  <c r="AF9" i="20"/>
  <c r="AN9" i="20"/>
  <c r="P15" i="20"/>
  <c r="AF15" i="20"/>
  <c r="AF17" i="20"/>
  <c r="AN17" i="20"/>
  <c r="P20" i="20"/>
  <c r="X20" i="20"/>
  <c r="AP14" i="22"/>
  <c r="AP20" i="22"/>
  <c r="AQ20" i="22" s="1"/>
  <c r="AP37" i="22"/>
  <c r="AP41" i="22"/>
  <c r="W9" i="24"/>
  <c r="AE9" i="24"/>
  <c r="W11" i="24"/>
  <c r="AM11" i="24"/>
  <c r="W12" i="24"/>
  <c r="AE12" i="24"/>
  <c r="P14" i="32"/>
  <c r="X14" i="32"/>
  <c r="AF14" i="32"/>
  <c r="AN14" i="32"/>
  <c r="AN9" i="22"/>
  <c r="AP9" i="22" s="1"/>
  <c r="AN9" i="15"/>
  <c r="AP9" i="15" s="1"/>
  <c r="AN17" i="15"/>
  <c r="AP17" i="15" s="1"/>
  <c r="AN13" i="16"/>
  <c r="AP13" i="16" s="1"/>
  <c r="AN15" i="16"/>
  <c r="AP15" i="16" s="1"/>
  <c r="AM11" i="33"/>
  <c r="AN11" i="19"/>
  <c r="AM11" i="19"/>
  <c r="AM10" i="16"/>
  <c r="AF10" i="16"/>
  <c r="AN9" i="26"/>
  <c r="AP9" i="26" s="1"/>
  <c r="AN16" i="32"/>
  <c r="AP16" i="32" s="1"/>
  <c r="AN9" i="33"/>
  <c r="AP9" i="33" s="1"/>
  <c r="AE11" i="19"/>
  <c r="AE10" i="16"/>
  <c r="AM16" i="32"/>
  <c r="AO16" i="32" s="1"/>
  <c r="AF11" i="19"/>
  <c r="AN10" i="16"/>
  <c r="AM9" i="26"/>
  <c r="AO9" i="26" s="1"/>
  <c r="AO15" i="16"/>
  <c r="AM14" i="32"/>
  <c r="AN10" i="22"/>
  <c r="X10" i="22"/>
  <c r="AO9" i="22"/>
  <c r="AE9" i="30"/>
  <c r="AE9" i="31"/>
  <c r="AM10" i="22"/>
  <c r="AQ28" i="31" l="1"/>
  <c r="AQ20" i="16"/>
  <c r="AO14" i="15"/>
  <c r="AQ27" i="31"/>
  <c r="AO16" i="31"/>
  <c r="AP9" i="32"/>
  <c r="AQ30" i="22"/>
  <c r="AP16" i="31"/>
  <c r="AP11" i="24"/>
  <c r="AQ14" i="22"/>
  <c r="AO23" i="31"/>
  <c r="AO9" i="31"/>
  <c r="AO9" i="30"/>
  <c r="AO12" i="15"/>
  <c r="AQ12" i="15" s="1"/>
  <c r="AP27" i="15"/>
  <c r="AO14" i="32"/>
  <c r="AQ37" i="22"/>
  <c r="AP21" i="19"/>
  <c r="AP11" i="33"/>
  <c r="AQ25" i="22"/>
  <c r="AO9" i="32"/>
  <c r="AP15" i="15"/>
  <c r="AP14" i="31"/>
  <c r="AP9" i="30"/>
  <c r="AQ9" i="28"/>
  <c r="AQ14" i="28" s="1"/>
  <c r="AO15" i="15"/>
  <c r="AO22" i="31"/>
  <c r="AO18" i="31"/>
  <c r="AO14" i="31"/>
  <c r="AP22" i="31"/>
  <c r="AO12" i="24"/>
  <c r="AP17" i="20"/>
  <c r="AP16" i="19"/>
  <c r="AP11" i="18"/>
  <c r="AO11" i="18"/>
  <c r="AP24" i="15"/>
  <c r="AO9" i="18"/>
  <c r="AQ9" i="18" s="1"/>
  <c r="AQ12" i="18" s="1"/>
  <c r="AP23" i="31"/>
  <c r="AQ23" i="31" s="1"/>
  <c r="AP18" i="31"/>
  <c r="AP9" i="31"/>
  <c r="AQ9" i="31" s="1"/>
  <c r="AQ32" i="31" s="1"/>
  <c r="AQ9" i="33"/>
  <c r="AQ15" i="33" s="1"/>
  <c r="AS17" i="2"/>
  <c r="AO11" i="33"/>
  <c r="AO10" i="22"/>
  <c r="AP14" i="32"/>
  <c r="AQ14" i="32" s="1"/>
  <c r="AP15" i="20"/>
  <c r="AO9" i="16"/>
  <c r="AO23" i="15"/>
  <c r="AQ13" i="16"/>
  <c r="AP23" i="15"/>
  <c r="AP12" i="24"/>
  <c r="AQ12" i="24" s="1"/>
  <c r="AP9" i="16"/>
  <c r="AP20" i="20"/>
  <c r="AQ9" i="30"/>
  <c r="AQ11" i="30" s="1"/>
  <c r="AQ9" i="26"/>
  <c r="AQ10" i="26" s="1"/>
  <c r="AO9" i="24"/>
  <c r="AP9" i="20"/>
  <c r="AP14" i="15"/>
  <c r="AQ14" i="15" s="1"/>
  <c r="AQ17" i="15"/>
  <c r="AQ15" i="16"/>
  <c r="AP13" i="19"/>
  <c r="AO24" i="15"/>
  <c r="AQ24" i="15" s="1"/>
  <c r="AQ9" i="15"/>
  <c r="AQ31" i="15" s="1"/>
  <c r="AO11" i="24"/>
  <c r="AQ11" i="24" s="1"/>
  <c r="AQ41" i="22"/>
  <c r="AO27" i="15"/>
  <c r="AP9" i="24"/>
  <c r="AO20" i="20"/>
  <c r="AO17" i="20"/>
  <c r="AO15" i="20"/>
  <c r="AO9" i="20"/>
  <c r="AO21" i="19"/>
  <c r="AO16" i="19"/>
  <c r="AQ16" i="19" s="1"/>
  <c r="AO13" i="19"/>
  <c r="AS14" i="2"/>
  <c r="AS16" i="2"/>
  <c r="AS13" i="2"/>
  <c r="AP11" i="19"/>
  <c r="AO10" i="16"/>
  <c r="AO11" i="19"/>
  <c r="AP10" i="16"/>
  <c r="AQ16" i="32"/>
  <c r="AS20" i="2"/>
  <c r="AQ9" i="22"/>
  <c r="AQ46" i="22" s="1"/>
  <c r="AP10" i="22"/>
  <c r="AQ16" i="31"/>
  <c r="AS21" i="2" l="1"/>
  <c r="H57" i="53"/>
  <c r="AQ21" i="19"/>
  <c r="AQ9" i="32"/>
  <c r="AQ18" i="32" s="1"/>
  <c r="AQ15" i="15"/>
  <c r="AQ18" i="31"/>
  <c r="AQ23" i="15"/>
  <c r="AQ11" i="18"/>
  <c r="AQ22" i="31"/>
  <c r="AQ10" i="22"/>
  <c r="AQ27" i="15"/>
  <c r="AQ9" i="20"/>
  <c r="AQ27" i="20" s="1"/>
  <c r="AQ11" i="33"/>
  <c r="AQ14" i="31"/>
  <c r="AQ17" i="20"/>
  <c r="AQ20" i="20"/>
  <c r="AQ9" i="24"/>
  <c r="AQ13" i="24" s="1"/>
  <c r="AQ9" i="16"/>
  <c r="AQ22" i="16" s="1"/>
  <c r="AQ15" i="20"/>
  <c r="AQ13" i="19"/>
  <c r="AQ11" i="19"/>
  <c r="AQ24"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Administrador</author>
  </authors>
  <commentList>
    <comment ref="D9" authorId="0" shapeId="0" xr:uid="{00000000-0006-0000-0000-000001000000}">
      <text>
        <r>
          <rPr>
            <sz val="12"/>
            <color indexed="81"/>
            <rFont val="Tahoma"/>
            <family val="2"/>
          </rPr>
          <t>Se solicitó modificación en la magnitud y programación de la meta por razones metodológicas.</t>
        </r>
      </text>
    </comment>
    <comment ref="AG9" authorId="0" shapeId="0" xr:uid="{00000000-0006-0000-0000-000002000000}">
      <text>
        <r>
          <rPr>
            <sz val="12"/>
            <color indexed="81"/>
            <rFont val="Tahoma"/>
            <family val="2"/>
          </rPr>
          <t>Se solicitó modificación en la magnitud y programación de la meta por razones metodológicas.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Administrador</author>
  </authors>
  <commentList>
    <comment ref="E9" authorId="0" shapeId="0" xr:uid="{00000000-0006-0000-0200-000001000000}">
      <text>
        <r>
          <rPr>
            <sz val="9"/>
            <color indexed="81"/>
            <rFont val="Tahoma"/>
            <family val="2"/>
          </rPr>
          <t xml:space="preserve">Mediante solicititud del 23-11-2015, enviada por el Despacho del Dr. Carlos Caicedo, se reprogramó la meta de noviembre para diciembre, disminuyendo su magnitud a 25 guías.
</t>
        </r>
      </text>
    </comment>
    <comment ref="AI9" authorId="0" shapeId="0" xr:uid="{00000000-0006-0000-0200-000002000000}">
      <text>
        <r>
          <rPr>
            <sz val="9"/>
            <color indexed="81"/>
            <rFont val="Tahoma"/>
            <family val="2"/>
          </rPr>
          <t xml:space="preserve">Mediante solicititud del 23-11-2015, enviada por el Despacho del Dr. Carlos Caicedo, se reprogramó la meta de noviembre para diciembre, disminuyendo su magnitud a 25 guías.
</t>
        </r>
      </text>
    </comment>
    <comment ref="AK9" authorId="0" shapeId="0" xr:uid="{00000000-0006-0000-0200-000003000000}">
      <text>
        <r>
          <rPr>
            <sz val="9"/>
            <color indexed="81"/>
            <rFont val="Tahoma"/>
            <family val="2"/>
          </rPr>
          <t xml:space="preserve">Mediante solicititud del 23-11-2015, enviada por el Despacho del Dr. Carlos Caicedo, se reprogramó la meta de noviembre para diciembre, disminuyendo su magnitud a 25 guías.
</t>
        </r>
      </text>
    </comment>
    <comment ref="G10" authorId="0" shapeId="0" xr:uid="{00000000-0006-0000-0200-000004000000}">
      <text>
        <r>
          <rPr>
            <sz val="9"/>
            <color indexed="81"/>
            <rFont val="Tahoma"/>
            <family val="2"/>
          </rPr>
          <t>Mediante solicititud del 23-11-2015, enviada por el Despacho del Dr. Carlos Caicedo, se unificaron en una sola estas actividades y se reprogramó la meta de noviembre para diciembre, disminuyendo su magnitud a 25 guías.</t>
        </r>
      </text>
    </comment>
    <comment ref="E12" authorId="0" shapeId="0" xr:uid="{00000000-0006-0000-0200-000005000000}">
      <text>
        <r>
          <rPr>
            <b/>
            <sz val="9"/>
            <color indexed="81"/>
            <rFont val="Tahoma"/>
            <family val="2"/>
          </rPr>
          <t xml:space="preserve">META COMPARTIDA:
</t>
        </r>
        <r>
          <rPr>
            <sz val="9"/>
            <color indexed="81"/>
            <rFont val="Tahoma"/>
            <family val="2"/>
          </rPr>
          <t>P.D.C. MINISTERIO PÚBLICO Y DDHH (65)
PERSONERÍA AUXILIAR (24)</t>
        </r>
      </text>
    </comment>
    <comment ref="E14" authorId="0" shapeId="0" xr:uid="{00000000-0006-0000-0200-000006000000}">
      <text>
        <r>
          <rPr>
            <b/>
            <sz val="9"/>
            <color indexed="81"/>
            <rFont val="Tahoma"/>
            <family val="2"/>
          </rPr>
          <t xml:space="preserve">META COMPARTIDA:
</t>
        </r>
        <r>
          <rPr>
            <sz val="9"/>
            <color indexed="81"/>
            <rFont val="Tahoma"/>
            <family val="2"/>
          </rPr>
          <t xml:space="preserve">SECRETARÍA GENERAL 
P.D.C. MINISTERIO PÚBLICO Y DERECHOS HUMANOS
</t>
        </r>
      </text>
    </comment>
    <comment ref="E15" authorId="0" shapeId="0" xr:uid="{00000000-0006-0000-0200-000007000000}">
      <text>
        <r>
          <rPr>
            <sz val="9"/>
            <color indexed="81"/>
            <rFont val="Tahoma"/>
            <family val="2"/>
          </rPr>
          <t xml:space="preserve">Mediante solicititud del 23-11-2015, enviada por el Despacho del Dr. Carlos Caicedo, se reprogramó la magnitud de 3 a 1 convenio.
</t>
        </r>
      </text>
    </comment>
    <comment ref="AC15" authorId="0" shapeId="0" xr:uid="{00000000-0006-0000-0200-000008000000}">
      <text>
        <r>
          <rPr>
            <sz val="9"/>
            <color indexed="81"/>
            <rFont val="Tahoma"/>
            <family val="2"/>
          </rPr>
          <t xml:space="preserve">Mediante solicititud del 23-11-2015, enviada por el Despacho del Dr. Carlos Caicedo, se reprogramó la magnitud de 3 a 1 convenio.
</t>
        </r>
      </text>
    </comment>
    <comment ref="G20" authorId="0" shapeId="0" xr:uid="{00000000-0006-0000-0200-000009000000}">
      <text>
        <r>
          <rPr>
            <sz val="9"/>
            <color indexed="81"/>
            <rFont val="Tahoma"/>
            <family val="2"/>
          </rPr>
          <t>Mediante solicititud del 23-11-2015, enviada por el Despacho del Dr. Carlos Caicedo, se suprime la actividad de "Cualificar el grupo de gestión de requerimientos ciudadanos en diferentes especialidades, para garantizar el trámite efectivo de los requerimientos".</t>
        </r>
      </text>
    </comment>
    <comment ref="G22" authorId="0" shapeId="0" xr:uid="{00000000-0006-0000-0200-00000A000000}">
      <text>
        <r>
          <rPr>
            <sz val="9"/>
            <color indexed="81"/>
            <rFont val="Tahoma"/>
            <family val="2"/>
          </rPr>
          <t xml:space="preserve">Mediante solicititud del 23-11-2015, enviada por el Despacho del Dr. Carlos Caicedo, se suprime la actividad de "Implementar el Reglamento de Conciliación actualizado".
</t>
        </r>
      </text>
    </comment>
    <comment ref="F27" authorId="0" shapeId="0" xr:uid="{00000000-0006-0000-0200-00000B000000}">
      <text>
        <r>
          <rPr>
            <sz val="9"/>
            <color indexed="81"/>
            <rFont val="Tahoma"/>
            <family val="2"/>
          </rPr>
          <t>Se modifican los porcentajes de cumplimiento de la meta debido a ajustes operativos y presupuestales.</t>
        </r>
      </text>
    </comment>
    <comment ref="Q27" authorId="0" shapeId="0" xr:uid="{00000000-0006-0000-0200-00000C000000}">
      <text>
        <r>
          <rPr>
            <sz val="9"/>
            <color indexed="81"/>
            <rFont val="Tahoma"/>
            <family val="2"/>
          </rPr>
          <t xml:space="preserve">Se modifican los porcentajes de cumplimiento de la meta debido a ajustes operativos y presupuestales.
</t>
        </r>
      </text>
    </comment>
    <comment ref="R27" authorId="0" shapeId="0" xr:uid="{00000000-0006-0000-0200-00000D000000}">
      <text>
        <r>
          <rPr>
            <sz val="9"/>
            <color indexed="81"/>
            <rFont val="Tahoma"/>
            <family val="2"/>
          </rPr>
          <t xml:space="preserve">Se modifican los porcentajes de cumplimiento de la meta debido a ajustes operativos y presupuestales.
</t>
        </r>
      </text>
    </comment>
    <comment ref="S27" authorId="0" shapeId="0" xr:uid="{00000000-0006-0000-0200-00000E000000}">
      <text>
        <r>
          <rPr>
            <sz val="9"/>
            <color indexed="81"/>
            <rFont val="Tahoma"/>
            <family val="2"/>
          </rPr>
          <t xml:space="preserve">Se modifican los porcentajes de cumplimiento de la meta debido a ajustes operativos y presupuestales.
</t>
        </r>
      </text>
    </comment>
    <comment ref="T27" authorId="0" shapeId="0" xr:uid="{00000000-0006-0000-0200-00000F000000}">
      <text>
        <r>
          <rPr>
            <sz val="9"/>
            <color indexed="81"/>
            <rFont val="Tahoma"/>
            <family val="2"/>
          </rPr>
          <t xml:space="preserve">Se modifican los porcentajes de cumplimiento de la meta debido a ajustes operativos y presupuestales.
</t>
        </r>
      </text>
    </comment>
    <comment ref="U27" authorId="0" shapeId="0" xr:uid="{00000000-0006-0000-0200-000010000000}">
      <text>
        <r>
          <rPr>
            <sz val="9"/>
            <color indexed="81"/>
            <rFont val="Tahoma"/>
            <family val="2"/>
          </rPr>
          <t xml:space="preserve">Se modifican los porcentajes de cumplimiento de la meta debido a ajustes operativos y presupuestales.
</t>
        </r>
      </text>
    </comment>
    <comment ref="V27" authorId="0" shapeId="0" xr:uid="{00000000-0006-0000-0200-000011000000}">
      <text>
        <r>
          <rPr>
            <sz val="9"/>
            <color indexed="81"/>
            <rFont val="Tahoma"/>
            <family val="2"/>
          </rPr>
          <t xml:space="preserve">Se modifican los porcentajes de cumplimiento de la meta debido a ajustes operativos y presupuestales.
</t>
        </r>
      </text>
    </comment>
    <comment ref="Y27" authorId="0" shapeId="0" xr:uid="{00000000-0006-0000-0200-000012000000}">
      <text>
        <r>
          <rPr>
            <sz val="9"/>
            <color indexed="81"/>
            <rFont val="Tahoma"/>
            <family val="2"/>
          </rPr>
          <t xml:space="preserve">Se modifican los porcentajes de cumplimiento de la meta debido a ajustes operativos y presupuestales.
</t>
        </r>
      </text>
    </comment>
    <comment ref="Z27" authorId="0" shapeId="0" xr:uid="{00000000-0006-0000-0200-000013000000}">
      <text>
        <r>
          <rPr>
            <sz val="9"/>
            <color indexed="81"/>
            <rFont val="Tahoma"/>
            <family val="2"/>
          </rPr>
          <t xml:space="preserve">Se modifican los porcentajes de cumplimiento de la meta debido a ajustes operativos y presupuestales.
</t>
        </r>
      </text>
    </comment>
    <comment ref="AA27" authorId="0" shapeId="0" xr:uid="{00000000-0006-0000-0200-000014000000}">
      <text>
        <r>
          <rPr>
            <sz val="9"/>
            <color indexed="81"/>
            <rFont val="Tahoma"/>
            <family val="2"/>
          </rPr>
          <t xml:space="preserve">Se modifican los porcentajes de cumplimiento de la meta debido a ajustes operativos y presupuestales.
</t>
        </r>
      </text>
    </comment>
    <comment ref="AB27" authorId="0" shapeId="0" xr:uid="{00000000-0006-0000-0200-000015000000}">
      <text>
        <r>
          <rPr>
            <sz val="9"/>
            <color indexed="81"/>
            <rFont val="Tahoma"/>
            <family val="2"/>
          </rPr>
          <t xml:space="preserve">Se modifican los porcentajes de cumplimiento de la meta debido a ajustes operativos y presupuestales.
</t>
        </r>
      </text>
    </comment>
    <comment ref="AC27" authorId="0" shapeId="0" xr:uid="{00000000-0006-0000-0200-000016000000}">
      <text>
        <r>
          <rPr>
            <sz val="9"/>
            <color indexed="81"/>
            <rFont val="Tahoma"/>
            <family val="2"/>
          </rPr>
          <t xml:space="preserve">Se modifican los porcentajes de cumplimiento de la meta debido a ajustes operativos y presupuestales.
</t>
        </r>
      </text>
    </comment>
    <comment ref="AD27" authorId="0" shapeId="0" xr:uid="{00000000-0006-0000-0200-000017000000}">
      <text>
        <r>
          <rPr>
            <sz val="9"/>
            <color indexed="81"/>
            <rFont val="Tahoma"/>
            <family val="2"/>
          </rPr>
          <t xml:space="preserve">Se modifican los porcentajes de cumplimiento de la meta debido a ajustes operativos y presupuestales.
</t>
        </r>
      </text>
    </comment>
    <comment ref="AG27" authorId="0" shapeId="0" xr:uid="{00000000-0006-0000-0200-000018000000}">
      <text>
        <r>
          <rPr>
            <sz val="9"/>
            <color indexed="81"/>
            <rFont val="Tahoma"/>
            <family val="2"/>
          </rPr>
          <t xml:space="preserve">Se modifican los porcentajes de cumplimiento de la meta debido a ajustes operativos y presupuestales.
</t>
        </r>
      </text>
    </comment>
    <comment ref="AH27" authorId="0" shapeId="0" xr:uid="{00000000-0006-0000-0200-000019000000}">
      <text>
        <r>
          <rPr>
            <sz val="9"/>
            <color indexed="81"/>
            <rFont val="Tahoma"/>
            <family val="2"/>
          </rPr>
          <t xml:space="preserve">Se modifican los porcentajes de cumplimiento de la meta debido a ajustes operativos y presupuestales.
</t>
        </r>
      </text>
    </comment>
    <comment ref="AI27" authorId="0" shapeId="0" xr:uid="{00000000-0006-0000-0200-00001A000000}">
      <text>
        <r>
          <rPr>
            <sz val="9"/>
            <color indexed="81"/>
            <rFont val="Tahoma"/>
            <family val="2"/>
          </rPr>
          <t xml:space="preserve">Se modifican los porcentajes de cumplimiento de la meta debido a ajustes operativos y presupuestales.
</t>
        </r>
      </text>
    </comment>
    <comment ref="AJ27" authorId="0" shapeId="0" xr:uid="{00000000-0006-0000-0200-00001B000000}">
      <text>
        <r>
          <rPr>
            <sz val="9"/>
            <color indexed="81"/>
            <rFont val="Tahoma"/>
            <family val="2"/>
          </rPr>
          <t xml:space="preserve">Se modifican los porcentajes de cumplimiento de la meta debido a ajustes operativos y presupuestales.
</t>
        </r>
      </text>
    </comment>
    <comment ref="AK27" authorId="0" shapeId="0" xr:uid="{00000000-0006-0000-0200-00001C000000}">
      <text>
        <r>
          <rPr>
            <sz val="9"/>
            <color indexed="81"/>
            <rFont val="Tahoma"/>
            <family val="2"/>
          </rPr>
          <t xml:space="preserve">Se modifican los porcentajes de cumplimiento de la meta debido a ajustes operativos y presupuestales.
</t>
        </r>
      </text>
    </comment>
    <comment ref="AL27" authorId="0" shapeId="0" xr:uid="{00000000-0006-0000-0200-00001D000000}">
      <text>
        <r>
          <rPr>
            <sz val="9"/>
            <color indexed="81"/>
            <rFont val="Tahoma"/>
            <family val="2"/>
          </rPr>
          <t xml:space="preserve">Se modifican los porcentajes de cumplimiento de la meta debido a ajustes operativos y presupuestales.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Administrador</author>
  </authors>
  <commentList>
    <comment ref="E10" authorId="0" shapeId="0" xr:uid="{00000000-0006-0000-0300-000001000000}">
      <text>
        <r>
          <rPr>
            <b/>
            <sz val="9"/>
            <color indexed="81"/>
            <rFont val="Tahoma"/>
            <family val="2"/>
          </rPr>
          <t>META COMPARTIDA:</t>
        </r>
        <r>
          <rPr>
            <sz val="9"/>
            <color indexed="81"/>
            <rFont val="Tahoma"/>
            <family val="2"/>
          </rPr>
          <t xml:space="preserve">
P.D. C. MINISTERIO PÚBLICO Y DDHH (41)
P.D. C. PERSONERÍAS LOCALES (40)</t>
        </r>
      </text>
    </comment>
    <comment ref="AQ10" authorId="0" shapeId="0" xr:uid="{00000000-0006-0000-0300-000002000000}">
      <text>
        <r>
          <rPr>
            <sz val="9"/>
            <color indexed="81"/>
            <rFont val="Tahoma"/>
            <family val="2"/>
          </rPr>
          <t xml:space="preserve">A PESAR QUE LA META TUVO UN CUMPLIMIENTO DEL 135%, SE CUANTIFICA COMO CUMPLIDA EN UN 100% PARA EVITAR QUE SU RESULTADO ARRASTRE EL NO CUMPLIMIENTO DE LAS OTRAS.
</t>
        </r>
      </text>
    </comment>
    <comment ref="U13" authorId="0" shapeId="0" xr:uid="{00000000-0006-0000-0300-000003000000}">
      <text>
        <r>
          <rPr>
            <sz val="9"/>
            <color indexed="81"/>
            <rFont val="Tahoma"/>
            <family val="2"/>
          </rPr>
          <t xml:space="preserve">Se reprograma la meta de junio a agosto.
</t>
        </r>
      </text>
    </comment>
    <comment ref="Y20" authorId="0" shapeId="0" xr:uid="{00000000-0006-0000-0300-000004000000}">
      <text>
        <r>
          <rPr>
            <sz val="9"/>
            <color indexed="81"/>
            <rFont val="Tahoma"/>
            <family val="2"/>
          </rPr>
          <t>Se reprograma la meta de julio a octubre</t>
        </r>
      </text>
    </comment>
    <comment ref="G21" authorId="0" shapeId="0" xr:uid="{00000000-0006-0000-0300-000005000000}">
      <text>
        <r>
          <rPr>
            <sz val="9"/>
            <color indexed="81"/>
            <rFont val="Tahoma"/>
            <family val="2"/>
          </rPr>
          <t xml:space="preserve">Mediante solicititud del 23-11-2015, enviada por el Despacho del Dr. Carlos Caicedo, se suprime la actividad de "Definir los perfiles y seleccionar  el personal  necesario para hacer presencia disuasiva en los escenarios riesgo de vulneración de derechos" y se extiende la sensibilización a todos los servidores públicos de la Entidad.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Administrador</author>
  </authors>
  <commentList>
    <comment ref="U9" authorId="0" shapeId="0" xr:uid="{00000000-0006-0000-0400-000001000000}">
      <text>
        <r>
          <rPr>
            <sz val="11"/>
            <color indexed="81"/>
            <rFont val="Tahoma"/>
            <family val="2"/>
          </rPr>
          <t>Se reprograma la meta de junio a agosto.</t>
        </r>
      </text>
    </comment>
    <comment ref="E11" authorId="0" shapeId="0" xr:uid="{00000000-0006-0000-0400-000002000000}">
      <text>
        <r>
          <rPr>
            <b/>
            <sz val="9"/>
            <color indexed="81"/>
            <rFont val="Tahoma"/>
            <family val="2"/>
          </rPr>
          <t xml:space="preserve">META COMPARTIDA:
</t>
        </r>
        <r>
          <rPr>
            <sz val="9"/>
            <color indexed="81"/>
            <rFont val="Tahoma"/>
            <family val="2"/>
          </rPr>
          <t xml:space="preserve">P.D. C. DE VEEDURÍAS (115)
P.D.C. PERSONERÍAS LOCALES (22)
</t>
        </r>
      </text>
    </comment>
    <comment ref="E21" authorId="0" shapeId="0" xr:uid="{00000000-0006-0000-0400-000003000000}">
      <text>
        <r>
          <rPr>
            <sz val="9"/>
            <color indexed="81"/>
            <rFont val="Tahoma"/>
            <family val="2"/>
          </rPr>
          <t xml:space="preserve">Se presenta solicitud de modificación en la magnitud de la meta programada: pasa de 20 a 14 revisiones.
</t>
        </r>
      </text>
    </comment>
    <comment ref="F21" authorId="0" shapeId="0" xr:uid="{00000000-0006-0000-0400-000004000000}">
      <text>
        <r>
          <rPr>
            <sz val="9"/>
            <color indexed="81"/>
            <rFont val="Tahoma"/>
            <family val="2"/>
          </rPr>
          <t xml:space="preserve">Se solicita modificación al indicador de la meta.
</t>
        </r>
      </text>
    </comment>
    <comment ref="G21" authorId="0" shapeId="0" xr:uid="{00000000-0006-0000-0400-000005000000}">
      <text>
        <r>
          <rPr>
            <sz val="9"/>
            <color indexed="81"/>
            <rFont val="Tahoma"/>
            <family val="2"/>
          </rPr>
          <t>Se solicita modificación a la actividad operativa en su redacción.</t>
        </r>
      </text>
    </comment>
    <comment ref="Y21" authorId="0" shapeId="0" xr:uid="{00000000-0006-0000-0400-000006000000}">
      <text>
        <r>
          <rPr>
            <sz val="9"/>
            <color indexed="81"/>
            <rFont val="Tahoma"/>
            <family val="2"/>
          </rPr>
          <t xml:space="preserve">Se solicitó reprogramación de la meta: pasa de 2 a 1.
</t>
        </r>
      </text>
    </comment>
    <comment ref="AA21" authorId="0" shapeId="0" xr:uid="{00000000-0006-0000-0400-000007000000}">
      <text>
        <r>
          <rPr>
            <sz val="9"/>
            <color indexed="81"/>
            <rFont val="Tahoma"/>
            <family val="2"/>
          </rPr>
          <t xml:space="preserve">Se solicitó reprogramación de la meta: pasa de 2 a 1.
</t>
        </r>
      </text>
    </comment>
    <comment ref="AC21" authorId="0" shapeId="0" xr:uid="{00000000-0006-0000-0400-000008000000}">
      <text>
        <r>
          <rPr>
            <sz val="9"/>
            <color indexed="81"/>
            <rFont val="Tahoma"/>
            <family val="2"/>
          </rPr>
          <t>Se solicitó reprogramación de la meta: pasa de 2 a 1.</t>
        </r>
      </text>
    </comment>
    <comment ref="AG21" authorId="0" shapeId="0" xr:uid="{00000000-0006-0000-0400-000009000000}">
      <text>
        <r>
          <rPr>
            <sz val="9"/>
            <color indexed="81"/>
            <rFont val="Tahoma"/>
            <family val="2"/>
          </rPr>
          <t>Se solicitó reprogramación de la meta: pasa de 2 a 1.</t>
        </r>
      </text>
    </comment>
    <comment ref="AI21" authorId="0" shapeId="0" xr:uid="{00000000-0006-0000-0400-00000A000000}">
      <text>
        <r>
          <rPr>
            <sz val="9"/>
            <color indexed="81"/>
            <rFont val="Tahoma"/>
            <family val="2"/>
          </rPr>
          <t xml:space="preserve">Se solicitó reprogramación de la meta: pasa de 2 a 1.
</t>
        </r>
      </text>
    </comment>
    <comment ref="AK21" authorId="0" shapeId="0" xr:uid="{00000000-0006-0000-0400-00000B000000}">
      <text>
        <r>
          <rPr>
            <sz val="9"/>
            <color indexed="81"/>
            <rFont val="Tahoma"/>
            <family val="2"/>
          </rPr>
          <t xml:space="preserve">Se solicitó reprogramación de la meta: pasa de 2 a 1.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Administrador</author>
  </authors>
  <commentList>
    <comment ref="G9" authorId="0" shapeId="0" xr:uid="{00000000-0006-0000-0500-000001000000}">
      <text>
        <r>
          <rPr>
            <sz val="9"/>
            <color indexed="81"/>
            <rFont val="Tahoma"/>
            <family val="2"/>
          </rPr>
          <t xml:space="preserve">Se presenta solicitud de modificación en la actividad operativa.
</t>
        </r>
      </text>
    </comment>
    <comment ref="F10" authorId="0" shapeId="0" xr:uid="{00000000-0006-0000-0500-000002000000}">
      <text>
        <r>
          <rPr>
            <sz val="9"/>
            <color indexed="81"/>
            <rFont val="Tahoma"/>
            <family val="2"/>
          </rPr>
          <t xml:space="preserve">Se presenta solicitud de modificación del indicador inicialmente planteado.
</t>
        </r>
      </text>
    </comment>
    <comment ref="G13" authorId="0" shapeId="0" xr:uid="{00000000-0006-0000-0500-000003000000}">
      <text>
        <r>
          <rPr>
            <sz val="9"/>
            <color indexed="81"/>
            <rFont val="Tahoma"/>
            <family val="2"/>
          </rPr>
          <t xml:space="preserve">Se presenta solicitud de modificación en la actividad operativa.
</t>
        </r>
      </text>
    </comment>
    <comment ref="G14" authorId="0" shapeId="0" xr:uid="{00000000-0006-0000-0500-000004000000}">
      <text>
        <r>
          <rPr>
            <sz val="9"/>
            <color indexed="81"/>
            <rFont val="Tahoma"/>
            <family val="2"/>
          </rPr>
          <t xml:space="preserve">Se presenta solicitud de modificación en la actividad operativa.
</t>
        </r>
      </text>
    </comment>
    <comment ref="D17" authorId="0" shapeId="0" xr:uid="{00000000-0006-0000-0500-000005000000}">
      <text>
        <r>
          <rPr>
            <sz val="9"/>
            <color indexed="81"/>
            <rFont val="Tahoma"/>
            <family val="2"/>
          </rPr>
          <t xml:space="preserve">Se solicita modificación a la magnitud de la meta programada: pasa de 65 a 62 OCID.
</t>
        </r>
      </text>
    </comment>
    <comment ref="E17" authorId="0" shapeId="0" xr:uid="{00000000-0006-0000-0500-000006000000}">
      <text>
        <r>
          <rPr>
            <sz val="9"/>
            <color indexed="81"/>
            <rFont val="Tahoma"/>
            <family val="2"/>
          </rPr>
          <t xml:space="preserve">Se solicita modificación a la magnitud de la meta programada: pasa de 65 a 62 OCID.
</t>
        </r>
      </text>
    </comment>
    <comment ref="G17" authorId="0" shapeId="0" xr:uid="{00000000-0006-0000-0500-000007000000}">
      <text>
        <r>
          <rPr>
            <sz val="9"/>
            <color indexed="81"/>
            <rFont val="Tahoma"/>
            <family val="2"/>
          </rPr>
          <t xml:space="preserve">Se presenta solicitud de modificación en la actividad operativa.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Administrador</author>
  </authors>
  <commentList>
    <comment ref="Y9" authorId="0" shapeId="0" xr:uid="{00000000-0006-0000-0600-000001000000}">
      <text>
        <r>
          <rPr>
            <sz val="9"/>
            <color indexed="81"/>
            <rFont val="Tahoma"/>
            <family val="2"/>
          </rPr>
          <t xml:space="preserve">Solicitó reprogramación de la meta para diciembre, por temas de contratación.
</t>
        </r>
      </text>
    </comment>
    <comment ref="AA9" authorId="0" shapeId="0" xr:uid="{00000000-0006-0000-0600-000002000000}">
      <text>
        <r>
          <rPr>
            <sz val="9"/>
            <color indexed="81"/>
            <rFont val="Tahoma"/>
            <family val="2"/>
          </rPr>
          <t xml:space="preserve">Solicitó reprogramación de la meta para diciembre, por temas de contratación.
</t>
        </r>
      </text>
    </comment>
    <comment ref="AC9" authorId="0" shapeId="0" xr:uid="{00000000-0006-0000-0600-000003000000}">
      <text>
        <r>
          <rPr>
            <sz val="9"/>
            <color indexed="81"/>
            <rFont val="Tahoma"/>
            <family val="2"/>
          </rPr>
          <t xml:space="preserve">Solicitó reprogramación de la meta para diciembre, por temas de contratación.
</t>
        </r>
      </text>
    </comment>
    <comment ref="AG9" authorId="0" shapeId="0" xr:uid="{00000000-0006-0000-0600-000004000000}">
      <text>
        <r>
          <rPr>
            <sz val="9"/>
            <color indexed="81"/>
            <rFont val="Tahoma"/>
            <family val="2"/>
          </rPr>
          <t xml:space="preserve">Solicitó reprogramación de la meta para diciembre, por temas de contratación.
</t>
        </r>
      </text>
    </comment>
    <comment ref="AH9" authorId="0" shapeId="0" xr:uid="{00000000-0006-0000-0600-000005000000}">
      <text>
        <r>
          <rPr>
            <sz val="9"/>
            <color indexed="81"/>
            <rFont val="Tahoma"/>
            <family val="2"/>
          </rPr>
          <t xml:space="preserve">Solicitó reprogramación de la meta para diciembre, por temas de contratación.
</t>
        </r>
      </text>
    </comment>
    <comment ref="AI9" authorId="0" shapeId="0" xr:uid="{00000000-0006-0000-0600-000006000000}">
      <text>
        <r>
          <rPr>
            <sz val="9"/>
            <color indexed="81"/>
            <rFont val="Tahoma"/>
            <family val="2"/>
          </rPr>
          <t xml:space="preserve">Solicitó reprogramación de la meta para diciembre, por temas de contratación.
</t>
        </r>
      </text>
    </comment>
    <comment ref="AJ9" authorId="0" shapeId="0" xr:uid="{00000000-0006-0000-0600-000007000000}">
      <text>
        <r>
          <rPr>
            <sz val="9"/>
            <color indexed="81"/>
            <rFont val="Tahoma"/>
            <family val="2"/>
          </rPr>
          <t xml:space="preserve">Solicitó reprogramación de la meta para diciembre, por temas de contratación.
</t>
        </r>
      </text>
    </comment>
    <comment ref="AK9" authorId="0" shapeId="0" xr:uid="{00000000-0006-0000-0600-000008000000}">
      <text>
        <r>
          <rPr>
            <sz val="9"/>
            <color indexed="81"/>
            <rFont val="Tahoma"/>
            <family val="2"/>
          </rPr>
          <t xml:space="preserve">Solicitó reprogramación de la meta para diciembre, por temas de contratación.
</t>
        </r>
      </text>
    </comment>
    <comment ref="AL9" authorId="0" shapeId="0" xr:uid="{00000000-0006-0000-0600-000009000000}">
      <text>
        <r>
          <rPr>
            <sz val="9"/>
            <color indexed="81"/>
            <rFont val="Tahoma"/>
            <family val="2"/>
          </rPr>
          <t xml:space="preserve">Solicitó reprogramación de la meta para diciembre, por temas de contratación.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Administrador</author>
  </authors>
  <commentList>
    <comment ref="E9" authorId="0" shapeId="0" xr:uid="{00000000-0006-0000-0800-000001000000}">
      <text>
        <r>
          <rPr>
            <sz val="9"/>
            <color indexed="81"/>
            <rFont val="Tahoma"/>
            <family val="2"/>
          </rPr>
          <t xml:space="preserve">Se solicitó modificación en la magnitud de la meta programada: pasa de 2 edificios a 100% de actividades.
</t>
        </r>
      </text>
    </comment>
    <comment ref="AC9" authorId="0" shapeId="0" xr:uid="{00000000-0006-0000-0800-000002000000}">
      <text>
        <r>
          <rPr>
            <sz val="9"/>
            <color indexed="81"/>
            <rFont val="Tahoma"/>
            <family val="2"/>
          </rPr>
          <t xml:space="preserve">Se solicitó modificación en la magnitud y programación de la meta por razones contractuales.
</t>
        </r>
      </text>
    </comment>
    <comment ref="AK9" authorId="0" shapeId="0" xr:uid="{00000000-0006-0000-0800-000003000000}">
      <text>
        <r>
          <rPr>
            <sz val="9"/>
            <color indexed="81"/>
            <rFont val="Tahoma"/>
            <family val="2"/>
          </rPr>
          <t xml:space="preserve">Se solicitó modificación en la magnitud y programación de la meta por razones contractuales.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Administrador</author>
  </authors>
  <commentList>
    <comment ref="AC9" authorId="0" shapeId="0" xr:uid="{00000000-0006-0000-0A00-000001000000}">
      <text>
        <r>
          <rPr>
            <sz val="9"/>
            <color indexed="81"/>
            <rFont val="Tahoma"/>
            <family val="2"/>
          </rPr>
          <t xml:space="preserve">Se solicitó modificación en la magnitud y programación de la meta por razones contractuales.
</t>
        </r>
      </text>
    </comment>
    <comment ref="AK9" authorId="0" shapeId="0" xr:uid="{00000000-0006-0000-0A00-000002000000}">
      <text>
        <r>
          <rPr>
            <sz val="9"/>
            <color indexed="81"/>
            <rFont val="Tahoma"/>
            <family val="2"/>
          </rPr>
          <t xml:space="preserve">Se solicitó modificación en la magnitud y programación de la meta por razones contractuales.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OMAIRA MORALES</author>
  </authors>
  <commentList>
    <comment ref="C104" authorId="0" shapeId="0" xr:uid="{5DA856E9-B390-43FB-9234-CBD817841E87}">
      <text>
        <r>
          <rPr>
            <b/>
            <sz val="9"/>
            <color indexed="81"/>
            <rFont val="Tahoma"/>
            <family val="2"/>
          </rPr>
          <t>OMAIRA MORALES:</t>
        </r>
        <r>
          <rPr>
            <sz val="9"/>
            <color indexed="81"/>
            <rFont val="Tahoma"/>
            <family val="2"/>
          </rPr>
          <t xml:space="preserve">
Aporte Eje Veedurías</t>
        </r>
      </text>
    </comment>
    <comment ref="C105" authorId="0" shapeId="0" xr:uid="{F77D3D31-8472-4DA8-A7E1-4A97CAFF266D}">
      <text>
        <r>
          <rPr>
            <b/>
            <sz val="9"/>
            <color indexed="81"/>
            <rFont val="Tahoma"/>
            <family val="2"/>
          </rPr>
          <t>OMAIRA MORALES:</t>
        </r>
        <r>
          <rPr>
            <sz val="9"/>
            <color indexed="81"/>
            <rFont val="Tahoma"/>
            <family val="2"/>
          </rPr>
          <t xml:space="preserve">
Aporte Personerías Locales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Omaira Morales</author>
  </authors>
  <commentList>
    <comment ref="I13" authorId="0" shapeId="0" xr:uid="{00000000-0006-0000-0F00-000001000000}">
      <text>
        <r>
          <rPr>
            <b/>
            <sz val="9"/>
            <color indexed="81"/>
            <rFont val="Tahoma"/>
            <family val="2"/>
          </rPr>
          <t>Omaira Morales:</t>
        </r>
        <r>
          <rPr>
            <sz val="9"/>
            <color indexed="81"/>
            <rFont val="Tahoma"/>
            <family val="2"/>
          </rPr>
          <t xml:space="preserve">
</t>
        </r>
        <r>
          <rPr>
            <sz val="12"/>
            <color indexed="81"/>
            <rFont val="Tahoma"/>
            <family val="2"/>
          </rPr>
          <t xml:space="preserve">Esta  es la propuesta básica ,detallada,  a la cual dependeiendo del cronograma de trabajo que ustedes plantean deberá  estimarle peso %  y tiempo en el que se realice la ejecución.  Debe esecifircarse de manera mensual para poder hacer seguimiento.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Administrador</author>
  </authors>
  <commentList>
    <comment ref="B9" authorId="0" shapeId="0" xr:uid="{00000000-0006-0000-1400-000001000000}">
      <text>
        <r>
          <rPr>
            <sz val="9"/>
            <color indexed="81"/>
            <rFont val="Tahoma"/>
            <family val="2"/>
          </rPr>
          <t xml:space="preserve">Señale el objetivo del proceso.
</t>
        </r>
      </text>
    </comment>
    <comment ref="C9" authorId="0" shapeId="0" xr:uid="{00000000-0006-0000-1400-000002000000}">
      <text>
        <r>
          <rPr>
            <sz val="10"/>
            <color indexed="81"/>
            <rFont val="Arial"/>
            <family val="2"/>
          </rPr>
          <t>Se entiende por Meta como el valor que se espera alcance el indicador (porcentual o absoluto) .  Se redacta con un verbo en infinito fuerte y realizable.</t>
        </r>
        <r>
          <rPr>
            <sz val="9"/>
            <color indexed="81"/>
            <rFont val="Tahoma"/>
            <family val="2"/>
          </rPr>
          <t xml:space="preserve">
</t>
        </r>
      </text>
    </comment>
    <comment ref="D9" authorId="0" shapeId="0" xr:uid="{00000000-0006-0000-1400-000003000000}">
      <text>
        <r>
          <rPr>
            <sz val="10"/>
            <color indexed="81"/>
            <rFont val="Arial"/>
            <family val="2"/>
          </rPr>
          <t xml:space="preserve">Indique el </t>
        </r>
        <r>
          <rPr>
            <b/>
            <sz val="10"/>
            <color indexed="81"/>
            <rFont val="Arial"/>
            <family val="2"/>
          </rPr>
          <t>valor</t>
        </r>
        <r>
          <rPr>
            <sz val="10"/>
            <color indexed="81"/>
            <rFont val="Arial"/>
            <family val="2"/>
          </rPr>
          <t xml:space="preserve"> (cantidad) que se espera alcance el indicador (porcentual o absoluto) .  </t>
        </r>
      </text>
    </comment>
    <comment ref="E9" authorId="0" shapeId="0" xr:uid="{00000000-0006-0000-1400-000004000000}">
      <text>
        <r>
          <rPr>
            <sz val="10"/>
            <color indexed="81"/>
            <rFont val="Arial"/>
            <family val="2"/>
          </rPr>
          <t xml:space="preserve">Señale el </t>
        </r>
        <r>
          <rPr>
            <b/>
            <sz val="10"/>
            <color indexed="81"/>
            <rFont val="Arial"/>
            <family val="2"/>
          </rPr>
          <t>nombre del indicador</t>
        </r>
        <r>
          <rPr>
            <sz val="10"/>
            <color indexed="81"/>
            <rFont val="Arial"/>
            <family val="2"/>
          </rPr>
          <t xml:space="preserve"> de acuerdo con las variables de medición de la meta programada.</t>
        </r>
      </text>
    </comment>
    <comment ref="F9" authorId="0" shapeId="0" xr:uid="{00000000-0006-0000-1400-000005000000}">
      <text>
        <r>
          <rPr>
            <sz val="10"/>
            <color indexed="81"/>
            <rFont val="Arial"/>
            <family val="2"/>
          </rPr>
          <t xml:space="preserve">Señale las </t>
        </r>
        <r>
          <rPr>
            <b/>
            <sz val="10"/>
            <color indexed="81"/>
            <rFont val="Arial"/>
            <family val="2"/>
          </rPr>
          <t>variables</t>
        </r>
        <r>
          <rPr>
            <sz val="10"/>
            <color indexed="81"/>
            <rFont val="Arial"/>
            <family val="2"/>
          </rPr>
          <t xml:space="preserve"> que entreguen información cuantitativa respecto del
desempeño (gestión o resultados) en el cumplimiento de la meta programada.</t>
        </r>
      </text>
    </comment>
    <comment ref="H9" authorId="0" shapeId="0" xr:uid="{00000000-0006-0000-1400-000006000000}">
      <text>
        <r>
          <rPr>
            <sz val="10"/>
            <color indexed="81"/>
            <rFont val="Arial"/>
            <family val="2"/>
          </rPr>
          <t xml:space="preserve">Señale cuáles son los Productos Finales (Bienes y
servicios que entrega) como resultado del cumplimiento de las metas estratégicas establecidas. </t>
        </r>
      </text>
    </comment>
    <comment ref="I9" authorId="0" shapeId="0" xr:uid="{00000000-0006-0000-1400-000007000000}">
      <text>
        <r>
          <rPr>
            <sz val="10"/>
            <color indexed="81"/>
            <rFont val="Arial"/>
            <family val="2"/>
          </rPr>
          <t>Indique las actividades relevantes y necesarias para  el cumplimiento de las metas estratégicas establecidas.</t>
        </r>
      </text>
    </comment>
    <comment ref="J9" authorId="0" shapeId="0" xr:uid="{00000000-0006-0000-1400-000008000000}">
      <text>
        <r>
          <rPr>
            <sz val="10"/>
            <color indexed="81"/>
            <rFont val="Arial"/>
            <family val="2"/>
          </rPr>
          <t>Señale la(s) dependencia(s) líder(es) y operativa(s) en la consecución de las metas estratégicas establecidas.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Daniel Esteban Mateus Velez</author>
  </authors>
  <commentList>
    <comment ref="C13" authorId="0" shapeId="0" xr:uid="{00000000-0006-0000-1700-000001000000}">
      <text>
        <r>
          <rPr>
            <b/>
            <sz val="9"/>
            <color indexed="81"/>
            <rFont val="Tahoma"/>
            <family val="2"/>
          </rPr>
          <t>08-RI-05</t>
        </r>
      </text>
    </comment>
    <comment ref="C14" authorId="0" shapeId="0" xr:uid="{00000000-0006-0000-1700-000002000000}">
      <text>
        <r>
          <rPr>
            <b/>
            <sz val="9"/>
            <color indexed="81"/>
            <rFont val="Tahoma"/>
            <family val="2"/>
          </rPr>
          <t>08-RI-06</t>
        </r>
      </text>
    </comment>
    <comment ref="C15" authorId="0" shapeId="0" xr:uid="{00000000-0006-0000-1700-000003000000}">
      <text>
        <r>
          <rPr>
            <b/>
            <sz val="9"/>
            <color indexed="81"/>
            <rFont val="Tahoma"/>
            <family val="2"/>
          </rPr>
          <t>08-RI-07</t>
        </r>
      </text>
    </comment>
    <comment ref="C16" authorId="0" shapeId="0" xr:uid="{00000000-0006-0000-1700-000004000000}">
      <text>
        <r>
          <rPr>
            <b/>
            <sz val="9"/>
            <color indexed="81"/>
            <rFont val="Tahoma"/>
            <family val="2"/>
          </rPr>
          <t>08-RI-08</t>
        </r>
      </text>
    </comment>
    <comment ref="C17" authorId="0" shapeId="0" xr:uid="{00000000-0006-0000-1700-000005000000}">
      <text>
        <r>
          <rPr>
            <sz val="9"/>
            <color indexed="81"/>
            <rFont val="Tahoma"/>
            <family val="2"/>
          </rPr>
          <t>08-RI-09</t>
        </r>
      </text>
    </comment>
    <comment ref="C18" authorId="0" shapeId="0" xr:uid="{00000000-0006-0000-1700-000006000000}">
      <text>
        <r>
          <rPr>
            <b/>
            <sz val="9"/>
            <color indexed="81"/>
            <rFont val="Tahoma"/>
            <family val="2"/>
          </rPr>
          <t>08-RI-10</t>
        </r>
      </text>
    </comment>
    <comment ref="C19" authorId="0" shapeId="0" xr:uid="{00000000-0006-0000-1700-000007000000}">
      <text>
        <r>
          <rPr>
            <b/>
            <sz val="9"/>
            <color indexed="81"/>
            <rFont val="Tahoma"/>
            <family val="2"/>
          </rPr>
          <t>08-RI-11</t>
        </r>
      </text>
    </comment>
    <comment ref="C20" authorId="0" shapeId="0" xr:uid="{00000000-0006-0000-1700-000008000000}">
      <text>
        <r>
          <rPr>
            <b/>
            <sz val="9"/>
            <color indexed="81"/>
            <rFont val="Tahoma"/>
            <family val="2"/>
          </rPr>
          <t>08-RI-12</t>
        </r>
      </text>
    </comment>
    <comment ref="C21" authorId="0" shapeId="0" xr:uid="{00000000-0006-0000-1700-000009000000}">
      <text>
        <r>
          <rPr>
            <b/>
            <sz val="9"/>
            <color indexed="81"/>
            <rFont val="Tahoma"/>
            <family val="2"/>
          </rPr>
          <t>08-RI-13</t>
        </r>
      </text>
    </comment>
  </commentList>
</comments>
</file>

<file path=xl/sharedStrings.xml><?xml version="1.0" encoding="utf-8"?>
<sst xmlns="http://schemas.openxmlformats.org/spreadsheetml/2006/main" count="4050" uniqueCount="1203">
  <si>
    <t>OBJETIVO ESTRATÉGICO</t>
  </si>
  <si>
    <t>METAS P.E.I.</t>
  </si>
  <si>
    <t>INDICADOR  P.E.I.</t>
  </si>
  <si>
    <t>METAS POA</t>
  </si>
  <si>
    <t>MAGNITUD PROGRAMADA META</t>
  </si>
  <si>
    <t>INDICADORES DE LA META POA</t>
  </si>
  <si>
    <t>ACTIVIDADES OPERATIVAS</t>
  </si>
  <si>
    <t>RESPONSABLES</t>
  </si>
  <si>
    <t>1. Prestar asistencia efectiva a los ciudadanos.</t>
  </si>
  <si>
    <t>1.1. Fortalecer el esquema de gestión de los requerimientos ciudadanos en función de la materialización de los derechos con criterio de expansión de cobertura.</t>
  </si>
  <si>
    <t>Porcentaje de requerimientos ciudadanos que concluyen en materialización de los derechos</t>
  </si>
  <si>
    <t>Establecer guías de gestión efectiva y especializada para la gestión de los requerimientos ciudadanos, que conduzca a la materialización de los derechos.</t>
  </si>
  <si>
    <t>N° de guías de gestión efectiva y especializada implementadas /N°  de guías de gestión efectiva y especializada programadas</t>
  </si>
  <si>
    <t>Personería Delegada para la Coordinación del Ministerio Público y Derechos Humanos</t>
  </si>
  <si>
    <t>Implementar mesas de aprendizaje e interacción que permitan recolectar, unificar y difundir el "saber-hacer" de la atención al ciudadano en la Personería.</t>
  </si>
  <si>
    <t>No de mesas de aprendizaje realizadas/No de mesas de aprendizaje programadas</t>
  </si>
  <si>
    <t>Consolidar en los servidores con funciones de servicio al público al menos 1 habilidad y/o competencia específica de atención al ciudadano.</t>
  </si>
  <si>
    <t>380 servidores y contratistas que atienden público con una habilidad y/o competencia</t>
  </si>
  <si>
    <t>Consolidar el programa de capital relacional con las entidades responsables de la materialización de los Derechos a través de la formalización de convenios</t>
  </si>
  <si>
    <t>N°  de convenios realizados/N°  de convenios programados</t>
  </si>
  <si>
    <t>Establecer acuerdos de cooperación interinstitucional.</t>
  </si>
  <si>
    <t>Consolidar las relaciones establecidas con los contactos efectivos.</t>
  </si>
  <si>
    <t>Realizar un diagnóstico sobre la situación actual de los requerimientos ciudadanos gestionados en las dependencias de la  Coordinación de Veedurías, así como de los interpuestos por ciudadanos con problemas de salud mental.</t>
  </si>
  <si>
    <t>Elaborar un documento que establezca los criterios para la gestión efectiva de los requerimientos ciudadanos.</t>
  </si>
  <si>
    <t>Sensibilizar a los servidores públicos de la Personería para la apropiación de los criterios de gestión definido  en la atención de los requerimientos ciudadanos</t>
  </si>
  <si>
    <t>1 manual</t>
  </si>
  <si>
    <t>Implementar un mecanismo que evalúe la materialización de derechos al finalizar la gestión de cada requerimiento</t>
  </si>
  <si>
    <t>Personería Auxiliar</t>
  </si>
  <si>
    <t>Incrementar en un 30% los requerimientos ciudadanos con intervención y/o asistencia que  cuentan con seguimiento para verificar  la materialización de los derechos y deberes.</t>
  </si>
  <si>
    <t>Personería Delegada  para la Coordinación de Personerías Locales
Personerías Locales</t>
  </si>
  <si>
    <t>N°  de ciudadanos atendidos en el periodo actual/ N° de ciudadanos atendidos en el período anterior</t>
  </si>
  <si>
    <t>Ampliar presencia en seis (6) Personerías Locales con esquema de Atención 143</t>
  </si>
  <si>
    <t>Poner en funcionamiento el Proyecto Personería Itinerante, como parte de la alianza estratégica con Constructora Bolívar, y en conjunto con el Programa Construcción de Ciudadano</t>
  </si>
  <si>
    <t>Ampliar e institucionalizar el mecanismo de evaluación de la atención al ciudadano</t>
  </si>
  <si>
    <t>2. Alertar oportunamente sobre riesgos y hechos que se consideren irregulares en la gestión pública Distrital, para que se salvaguarden el interés público y los derechos ciudadanos.</t>
  </si>
  <si>
    <t>2.1. Leer la ciudad, las necesidades de los ciudadanos, el estado de respeto a los derechos y deberes, a través de los requerimientos ciudadanos.</t>
  </si>
  <si>
    <t>N° de acciones institucionales iniciadas por la Personería de Bogotá, D.C., que se generan a partir de las alertas efectivas originadas en la revisión de los Requerimientos Ciudadanos</t>
  </si>
  <si>
    <t>1 procedimiento</t>
  </si>
  <si>
    <t>Procedimiento para la generación de alertas implementado.</t>
  </si>
  <si>
    <t>Diseñar y establecer un procedimiento centralizado para el análisis oportuno de la información y producción de alertas a través de la lectura de los requerimientos ciudadanos gestionados en  las dependencias de esta Coordinación</t>
  </si>
  <si>
    <t>2.2. Generar mecanismos de priorización temática, para ejecución ágil y efectiva, y divulgación oportuna de los resultados de la revisión a la Gestión Pública.</t>
  </si>
  <si>
    <t>N°  de alertas que generan una acción /N°  de alertas generadas</t>
  </si>
  <si>
    <t>Ejecutar la revisión a la gestión pública</t>
  </si>
  <si>
    <t>10 localidades</t>
  </si>
  <si>
    <t>2.3. Establecer impacto.</t>
  </si>
  <si>
    <t>N°  de alertas efectivas /N°  de alertas generadas</t>
  </si>
  <si>
    <t>Elaborar y presentar para aprobación la modificación del manual de veedurías.</t>
  </si>
  <si>
    <t>Registrar y consolidar el impacto de la revisión.</t>
  </si>
  <si>
    <t>Trasladar a la secretaria común los hallazgos disciplinarios que se generen de la revisión realizada.</t>
  </si>
  <si>
    <t>3. Investigar y juzgar oportuna y consistentemente las conductas de los servidores públicos distritales.</t>
  </si>
  <si>
    <t>3.1. Consolidar el ejercicio de la acción disciplinaria, bajo criterios de celeridad, oportunidad, responsabilidad, calidad y efectividad.</t>
  </si>
  <si>
    <t>N°  de providencias con nulidad en segunda instancia  /N°  de providencias apeladas  proferidas en primera instancia</t>
  </si>
  <si>
    <t>Asegurar el desarrollo del modelo metodológico para adelantar el proceso disciplinario que permita unificar criterios jurídicos y que responda a estándares de calidad.</t>
  </si>
  <si>
    <t>80% de los procesos cumplen requisitos de calidad</t>
  </si>
  <si>
    <t>Personería Delegada  para la Coordinación de Asuntos Disciplinarios  y  Personerías Delegadas</t>
  </si>
  <si>
    <t>Personería Delegada  para la Coordinación de Asuntos Disciplinarios y  Personería Delegada para la Segunda Instancia</t>
  </si>
  <si>
    <t>Personería Delegada  para la Coordinación de Asuntos Disciplinarios</t>
  </si>
  <si>
    <t>N°  de proceso tramitados con decisiones de fondo /N°  total de procesos vigentes</t>
  </si>
  <si>
    <t>Proferir 100  fallos en  la etapa de juicio.</t>
  </si>
  <si>
    <t>100 fallos</t>
  </si>
  <si>
    <t>N° Fallos proferidos/ N° fallos programados</t>
  </si>
  <si>
    <t>Proferir 70 fallos en proceso ordinario</t>
  </si>
  <si>
    <t>N°  de oficinas que cumplen con los criterios  de medición  de calidad definidos /N°  de OCID en las que se ejerció vigilancia y control</t>
  </si>
  <si>
    <t>Personería Delegada  para la Coordinación de Asuntos Disciplinarios 
- Secretaria Común</t>
  </si>
  <si>
    <t>Efectuar seguimiento a las  quejas y/o expedientes remitidos por la Personería  a las OCID. Durante el 2014.</t>
  </si>
  <si>
    <t>Evaluar y determinar la viabilidad para ejercer el poder preferente, de las investigaciones iniciadas  por las OCID, informadas a la Personería. (art. 155 CDU)</t>
  </si>
  <si>
    <t>N° de procesos decididos / N° de procesos programados</t>
  </si>
  <si>
    <t>Identificar las causas que generan mora en los trámites de secretaria común</t>
  </si>
  <si>
    <t>Diseñar mecanismos que eviten reincidir en causas de mora.</t>
  </si>
  <si>
    <t>Mantener el esquema de control de entrada y reparto a la secretaria común conjuntamente en el sistema SINPROC</t>
  </si>
  <si>
    <t>Evaluar y dar el impulso procesal correspondiente al 100% a las quejas recibidas a 15 de diciembre de 2015</t>
  </si>
  <si>
    <t>Prestar el apoyo técnico al 85% de las solicitudes que sean presentadas anteriores a 15 de diciembre de 2015</t>
  </si>
  <si>
    <t>Personería Delegada  para la Coordinación de Asuntos Disciplinarios
Dirección de Investigaciones Especiales y Apoyo Técnico</t>
  </si>
  <si>
    <t>4. Visibilizar la gestión para preservar la legitimidad institucional.</t>
  </si>
  <si>
    <t>4.1. Fortalecer e innovar el sistema de comunicación interna y externa.</t>
  </si>
  <si>
    <t>Mantener  una tendencia de crecimiento en el conocimiento y la percepción favorable sobre la gestión de la Personería</t>
  </si>
  <si>
    <t>2 estrategias</t>
  </si>
  <si>
    <t>N° de impactos de teleaudiencia/ 2 millones (N°  de impactos proyectados en Bogotá)</t>
  </si>
  <si>
    <t>Oficina Asesora de Divulgación y Prensa - Proyecto Construcción de Ciudadano</t>
  </si>
  <si>
    <t>N° de seguidores en redes sociales en el período evaluado/N°  de seguidores en redes sociales en el período anterior</t>
  </si>
  <si>
    <t>Implementar una  estrategia de comunicación interna para fortalecer el sentido de pertenencia</t>
  </si>
  <si>
    <t>Una (1) Estrategia  de comunicación interna implementada</t>
  </si>
  <si>
    <t>Estrategia de comunicación interna implementada</t>
  </si>
  <si>
    <t>5. Gestionar la apropiación y cumplimiento de deberes de todos, como garantía de realización de los Derechos.</t>
  </si>
  <si>
    <t>5.1. Crear y consolidar los mecanismos de concientización en el cumplimiento de deberes, reducción de  vulnerabilidad y gestión del riesgo para prevenir la violación de derechos.</t>
  </si>
  <si>
    <t>N°  de  materializaciones,
visibilizaciones y/o sanciones, en relación con situaciones de vulneración de derecho</t>
  </si>
  <si>
    <t>Mantener la entrega de Libros de la Colección Maestros en CC</t>
  </si>
  <si>
    <t>Generar y aplicar los instrumentos de reflexión y apropiación con los potenciales agentes vulneradores de derechos y con las poblaciones vulnerables,  con un criterio de focalización.</t>
  </si>
  <si>
    <t>Rediseñar el esquema de actuación, con criterio de intervención focalizada y articulada del Ministerio Público. (actuaciones judiciales, administrativas y asimetría del poder). 
Campañas de descongestión y priorización.</t>
  </si>
  <si>
    <t>1 esquema</t>
  </si>
  <si>
    <t>Esquema de actuación diseñados con criterio de intervención focalizada y articulada del Ministerio Público</t>
  </si>
  <si>
    <t>Establecer y ejecutar programas temáticos de intervención focalizada y articulada como Ministerio Público.</t>
  </si>
  <si>
    <t>Impulsar una campaña de divulgación de los servicios que presta la Personería de Bogotá, a través de las personerías locales</t>
  </si>
  <si>
    <t>Recopilar los  procedimientos de instauración de denuncias disciplinarias y penales</t>
  </si>
  <si>
    <t>Establecer y mantener actualizados los procedimientos para la instauración y efectivo seguimiento a las denuncias, demandas y acciones disciplinarias.</t>
  </si>
  <si>
    <t>Sensibilizar y apropiar la denuncia como función.</t>
  </si>
  <si>
    <t>Realizar seguimiento y control al cumplimiento de la función de denuncia y a las denuncias instauradas.</t>
  </si>
  <si>
    <t>Promover pronunciamientos oficiales respecto de casos que puedan ser considerados de alta impacto.</t>
  </si>
  <si>
    <t>1 documento</t>
  </si>
  <si>
    <t>Documento de intervención en escenarios de conflictividad implementado</t>
  </si>
  <si>
    <t>6. Modernizar y fortalecer la institución para mejorar el servicio al ciudadano.</t>
  </si>
  <si>
    <t>Mantener la tendencia de crecimiento en la percepción favorable sobre los servicios de la Personería</t>
  </si>
  <si>
    <t>1 aplicación móvil</t>
  </si>
  <si>
    <t>Establecer los lineamientos para el diseño, el desarrollo de la aplicación.</t>
  </si>
  <si>
    <t>Proponer el formato y el tipo de información a ofrecer y a recepcionar.</t>
  </si>
  <si>
    <t>Revisar con perspectiva jurídica las guías de atención</t>
  </si>
  <si>
    <t>Coordinar la aprobación del alcance y el esquema del diseño de la aplicación por parte del nivel directivo.</t>
  </si>
  <si>
    <t>Desarrollar la Aplicación móvil</t>
  </si>
  <si>
    <t>Definir los mecanismos de promoción necesarios para la difusión de la aplicación ante la ciudadanía.</t>
  </si>
  <si>
    <t>N°  de servidores capacitados/ N° de servidores de los procesos misionales</t>
  </si>
  <si>
    <t>Generar las herramientas para implementar la metodología de evaluación de la satisfacción de usuarios internos y externos de la Entidad</t>
  </si>
  <si>
    <t>1 metodología</t>
  </si>
  <si>
    <t>Metodología implementada</t>
  </si>
  <si>
    <t>Modernizar Centro de Cómputo</t>
  </si>
  <si>
    <t>1 centro de cómputo</t>
  </si>
  <si>
    <t>Centro de Cómputo modernizado</t>
  </si>
  <si>
    <t>Implementar una solución de mejora en la virtualización, actualización y consolidación de servicios (arrendamiento o adquisición)</t>
  </si>
  <si>
    <t>Actualizar el sistema de aire acondicionado del Centro de Computo</t>
  </si>
  <si>
    <t>Fortalecer el esquema de contingencia de Seguridad de la Información</t>
  </si>
  <si>
    <t>1 esquema de contingencia</t>
  </si>
  <si>
    <t>Esquema de contingencia fortalecido</t>
  </si>
  <si>
    <t>Implementar sistema de copias de respaldo</t>
  </si>
  <si>
    <t>Configurar servidores de respaldo</t>
  </si>
  <si>
    <t>Implementar 4 módulos de SI CAPITAL</t>
  </si>
  <si>
    <t>4 módulos</t>
  </si>
  <si>
    <t>No de módulos implementados/N° de módulos programados</t>
  </si>
  <si>
    <t>Implementar 3 componentes de gobierno en línea en la Nueva Página web Institucional</t>
  </si>
  <si>
    <t>3 componentes</t>
  </si>
  <si>
    <t>Implementar 3 módulos de apoyo y evaluación a la gestión.</t>
  </si>
  <si>
    <t>3 módulos de apoyo</t>
  </si>
  <si>
    <t>Rediseñar el módulo de requerimientos ciudadanos de SINPROC</t>
  </si>
  <si>
    <t>Adquirir 222 unidades de equipos de informática (computadores, escáner,  impresoras, servidores, y demás equipos tecnológicos)</t>
  </si>
  <si>
    <t>Dotar los dos edificios de la Personería de Bogotá con el sistema de alarma contra incendio y su puesta en funcionamiento.</t>
  </si>
  <si>
    <t>Digitalizar 300 mts lineales del archivo de la entidad con fines probatorios</t>
  </si>
  <si>
    <t>Actualizar y socializar el manual de supervisión e interventoría conforme a la normatividad vigente.</t>
  </si>
  <si>
    <t>Manual actualizado y socializado</t>
  </si>
  <si>
    <t>Actualizar el Manual</t>
  </si>
  <si>
    <t>Socializar el Manual</t>
  </si>
  <si>
    <t>Capacitar a los supervisores</t>
  </si>
  <si>
    <t>Evaluar el nivel de interiorización del Manual</t>
  </si>
  <si>
    <t>6.2. Contribuir al cumplimiento de los objetivos estratégicos de la Entidad, a través del desarrollo y cualificación de los servidores públicos, el fortalecimiento de sus competencias y vocación de servicio y la aplicación de estímulos.</t>
  </si>
  <si>
    <t>Elaborar el diagnóstico de necesidades institucionales.</t>
  </si>
  <si>
    <t>Identificar dos (2) competencias prioritarias, para focalizar los programas de capacitación, de acuerdo a las necesidades de capacitación identificadas y las metas estratégicas de la Entidad.</t>
  </si>
  <si>
    <t>Elaborar el Plan Institucional de Capacitación - PIC 2015</t>
  </si>
  <si>
    <t>Implementar el Plan Institucional de Capacitación - PIC 2015</t>
  </si>
  <si>
    <t>Hacer seguimiento y evaluación al Plan Institucional de Capacitación - PIC 2015</t>
  </si>
  <si>
    <t>Realizar evaluación Ex - ante y Ex - post de conocimientos a los servidores que participan en los programas de capacitación identificados como prioritarios.</t>
  </si>
  <si>
    <t>Implementar el Plan de Bienestar e Incentivos 2015</t>
  </si>
  <si>
    <t>Hacer seguimiento y evaluación al Plan Bienestar e Incentivos 2015</t>
  </si>
  <si>
    <t>Realizar medición y análisis comparativo de la percepción de la calidad de vida laboral y familiar en la Entidad, respecto al año anterior.</t>
  </si>
  <si>
    <t>Elaborar el Plan de Bienestar e Incentivos 2015</t>
  </si>
  <si>
    <t>Realizar medición y análisis comparativo en lo relacionado con el número de actividades de incentivos y reconocimiento al buen desempeño, respecto al año anterior.</t>
  </si>
  <si>
    <t>Elaborar la propuesta de adecuación del Sistema.</t>
  </si>
  <si>
    <t>Presentar la propuesta al Comité del SIG para aprobación.</t>
  </si>
  <si>
    <t>Presentar la propuesta aprobada para ser integrada en el SIG de la Entidad.</t>
  </si>
  <si>
    <t>Definir lineamientos para la articulación del subsistema</t>
  </si>
  <si>
    <t>Socializar la propuesta de articulación con el Comité del SIG.</t>
  </si>
  <si>
    <t>Proyectar  la resolución adoptando el Plan de acción para la implementación del subsistema</t>
  </si>
  <si>
    <t>N° de dependencias con seguimiento en la ejecución del Sistema / N° total de dependencias de la Entidad</t>
  </si>
  <si>
    <t>Elaborar diagnóstico</t>
  </si>
  <si>
    <t>Diseñar la estrategia.</t>
  </si>
  <si>
    <t>Ejecutar la estrategia.</t>
  </si>
  <si>
    <t>Evaluar la estrategia de seguimiento</t>
  </si>
  <si>
    <t>Definir las directrices relacionadas con el desarrollo del fortalecimiento y actualización del SIG.</t>
  </si>
  <si>
    <t>Secretaría General</t>
  </si>
  <si>
    <t>Elaborar el Plan Estratégico de TIC (PETIC)</t>
  </si>
  <si>
    <t>Documento elaborado y socializado</t>
  </si>
  <si>
    <t>Elaborar el documento que contempla el Plan Estratégico de TIC</t>
  </si>
  <si>
    <t>Implementar políticas de seguridad de la Información</t>
  </si>
  <si>
    <t>14 políticas</t>
  </si>
  <si>
    <t>N° de políticas implementas/N° de políticas formuladas</t>
  </si>
  <si>
    <t>Revisar y ajustar las políticas de seguridad existentes</t>
  </si>
  <si>
    <t>Adoptar las políticas con previa revisión y aprobación del Comité de Seguridad</t>
  </si>
  <si>
    <t>Socializar las políticas relacionadas por medios convencionales y alternativos</t>
  </si>
  <si>
    <t>N°  de reuniones de coordinación y asesoría realizadas/N°  de reuniones de coordinación programadas
Calificación vigencia actual - calificación vigencia anterior</t>
  </si>
  <si>
    <t>Liderar la estrategia de coordinación y asesoría para revisar aspectos críticos en la ejecución del PIGA</t>
  </si>
  <si>
    <t>Actualizar, mantener y asegurar el cumplimiento de los requisitos del SIG aplicables a sus procesos</t>
  </si>
  <si>
    <t>1  proceso</t>
  </si>
  <si>
    <t>Componentes  implementados en los Procesos aplicables a sus actividades, actualizados.</t>
  </si>
  <si>
    <t>Oficina de Control Interno</t>
  </si>
  <si>
    <t>6.4. Fortalecer la protección jurídica de la Entidad para que se gestione de manera responsable y oportuna.</t>
  </si>
  <si>
    <t>Mantener la tendencia de disminución de la cuantía de las condenas en contra de la entidad</t>
  </si>
  <si>
    <t>1
Mecanismo</t>
  </si>
  <si>
    <t>1 mecanismo para la construcción de líneas jurisprudenciales en funcionamiento</t>
  </si>
  <si>
    <t>Oficina Asesora Jurídica</t>
  </si>
  <si>
    <t>OBSERVACIONES:</t>
  </si>
  <si>
    <t>Interconectar el sistema de conciliaciones con el ministerio de justicia</t>
  </si>
  <si>
    <t>Modificar los módulos de SINPROC solicitados formalmente para el apoyo al desarrollo de los procesos misionales.  Cuyos procedimientos estén aprobados en el SIG a marzo 15 de 2015.</t>
  </si>
  <si>
    <t>Implementar la primera fase del plan de mejoramiento de INTRANET.</t>
  </si>
  <si>
    <t>Definir y aplicar los puntos de control necesarios para garantizar cumplimiento de las políticas adoptadas</t>
  </si>
  <si>
    <t>Gestionar la implementación del enlace en la INTRANET para consultar las decisiones Ejecutoriadas</t>
  </si>
  <si>
    <t>Diseñar el Subsistema de Gestión de Seguridad y Salud en el Trabajo para la Personería de Bogotá</t>
  </si>
  <si>
    <t>1 Subsistema diseñado</t>
  </si>
  <si>
    <t>Subsistema de Gestión de Seguridad y Salud en el Trabajo diseñado y aprobado.</t>
  </si>
  <si>
    <t>Mejorar la calificación otorgada a la Entidad, como producto de la visita técnica de evaluación, control y seguimiento al PIGA y al cumplimiento normativo ambiental a las normas del Distrito que adelanta la SDA</t>
  </si>
  <si>
    <t>1 estrategia implementada</t>
  </si>
  <si>
    <t>Aumentar la percepción positiva de la calidad de vida laboral y familiar de los servidores de la Entidad, respecto al año anterior</t>
  </si>
  <si>
    <t>(Percepción positiva de la calidad de vida laboral y familiar de los servidores de la Entidad del la vigencia actual - percepción positiva de la calidad de vida laboral y familiar de los servidores de la Entidad en la vigencia anterior / percepción positiva de la calidad de vida laboral y familiar de los servidores de la Entidad en la vigencia anterior) x 100</t>
  </si>
  <si>
    <t xml:space="preserve">Identificar los criterios prioritarios a tener en cuenta para mejorar la percepción de calidad de vida laboral y familiar de los servidores de la Entidad. </t>
  </si>
  <si>
    <t xml:space="preserve">(No de actividades año actual - No de actividades reporte año anterior / No de actividades año de reporte anterior) X 100 </t>
  </si>
  <si>
    <t>Implementar una estrategia para generar en la Entidad una cultura de reconocimiento y estímulo al buen desempeño.</t>
  </si>
  <si>
    <t>Diseñar e implementar una estrategia para evaluar el fortalecimiento de las competencias de los servidores de la Entidad, para cumplir los objetivos estratégicos de la misma.</t>
  </si>
  <si>
    <t>Diseñar e implementar dos estrategias para fortalecer la imagen institucional a través de mensajes masivos y redes sociales</t>
  </si>
  <si>
    <t>Implementar una estrategia de seguimiento a la ejecución del Sistema de Evaluación del Desempeño Laboral en las 61 dependencias de la Entidad</t>
  </si>
  <si>
    <t>Implementar 2 instrumentos para aplicar la metodología establecida para medir el impacto en la Revisión a la Gestión Pública</t>
  </si>
  <si>
    <t>2 Instrumentos implementados</t>
  </si>
  <si>
    <t>N°  de instrumentos implementados /N° de instrumentos programados</t>
  </si>
  <si>
    <t>Realizar la prueba piloto de los instrumentos y los ajustes.</t>
  </si>
  <si>
    <t>Implementar los instrumentos.</t>
  </si>
  <si>
    <t>137 revisiones a la gestión Pública</t>
  </si>
  <si>
    <t>Oficina Asesora de Divulgación y Prensa
Secretaría General  (Dirección de Talento Humano)</t>
  </si>
  <si>
    <t>6.3. Consolidar el SIG y asegurar que se oriente a la excelencia de los servicios y a la satisfacción de la ciudadanía.</t>
  </si>
  <si>
    <t xml:space="preserve">Implementar la campaña </t>
  </si>
  <si>
    <t>Actualizar los componentes</t>
  </si>
  <si>
    <t>Mantener actualizados los componentes</t>
  </si>
  <si>
    <t>Personerías Delegadas de Personería Delegada para la Coordinación del Ministerio Público y Derechos Humanos
- Personería Auxiliar (Línea 143, 24 horas, centros comerciales)
- Personería Delegada para la Coordinación Personerías locales.
- Secretaría General (Dirección de TICs y Dirección Planeación).</t>
  </si>
  <si>
    <t>Dependencias Personería Delegada para la Coordinación del Ministerio Público y Derechos Humanos
- Secretaría General</t>
  </si>
  <si>
    <t>Personerías Delegadas de Personería Delegada para la Coordinación del Ministerio Público y Derechos Humanos
- Personería Delegada para la Coordinación de Veedurías</t>
  </si>
  <si>
    <t>Personería Auxiliar
Secretaría General (Dirección Administrativa y Financiera, Dirección de Tecnologías de Información y Comunicación - DTIC )
Oficina Asesora de Divulgación y Prensa</t>
  </si>
  <si>
    <t>Personería Auxiliar
Personería Delegada  para la Coordinación de Personerías Locales</t>
  </si>
  <si>
    <t>Implementar el procedimiento para la lectura de ciudad que permita generar alertas y tomar decisiones de gestión con oportunidad.</t>
  </si>
  <si>
    <t>Elaborar los instrumentos para consolidar el control de impacto.</t>
  </si>
  <si>
    <t>Seguimiento a la ejecución contractual del Plan de Desarrollo Local para el eje estructural: “UN TERRITORIO QUE ENFRENTA EL CAMBIO CLIMÁTICO Y SE ORDENA ALREDEDOR DEL AGUA"</t>
  </si>
  <si>
    <t>Implementar mesas de trabajo bimestral entre primera y segunda instancia, con el fin de fortalecer en términos de calidad y efectividad la acción disciplinaria</t>
  </si>
  <si>
    <t>Personería Delegada  para la Coordinación de Asuntos Disciplinarios 
Dirección de Tecnologías de Información y Comunicación - DTIC</t>
  </si>
  <si>
    <t>Identificar los asuntos disciplinarios que legalmente puedan tramitarse bajo la modalidad de procedimiento verbal con 46 citaciones para culminar con 30 fallos</t>
  </si>
  <si>
    <t>Producir 2 mensajes institucionales de televisión
Generar alianza estratégica Autoridad Nacional de Televisión</t>
  </si>
  <si>
    <t>Incrementar en un 10% mensual el número  de seguidores y fans de las redes sociales de la Personería
Divulgar el 100% de los mensajes y contenidos relacionados con la gestión de la Personería.</t>
  </si>
  <si>
    <t>Diseñar y ejecutar estrategia de comunicación.    
Hacer seguimiento a la estrategia de comunicación interna implementada.</t>
  </si>
  <si>
    <t>Redefinir los criterios de intervención, operativos y de control de gestión de la intervención procesal del  Ministerio Público e implementar.</t>
  </si>
  <si>
    <t>Secretaría General,  Secretaría General ( Dirección de Tecnologías de Información y Comunicación - DTIC)</t>
  </si>
  <si>
    <t>Secretaría General,  Secretaría General (Dirección de Tecnologías de Información y Comunicación - DTIC)</t>
  </si>
  <si>
    <t>Secretaría General (Dirección de Talento Humano)</t>
  </si>
  <si>
    <t>Diseñar contenidos y método de evaluación de las capacitaciones</t>
  </si>
  <si>
    <t>Incluir dentro del PIC</t>
  </si>
  <si>
    <t>Realizar la capacitación</t>
  </si>
  <si>
    <t>Evaluar la eficacia de la capacitación</t>
  </si>
  <si>
    <t>Revisar prácticas desarrolladas anteriormente con respecto a evaluaciones de satisfacción</t>
  </si>
  <si>
    <t>Secretaría General, 
Personería Delegada para la Coordinación del Ministerio Público y Derechos Humanos
Personería Auxiliar</t>
  </si>
  <si>
    <t>Establecer los lineamientos para articular y organizar las fuentes de información relacionadas con las evaluaciones de satisfacción disponibles.</t>
  </si>
  <si>
    <t>Diseñar y desarrollar las herramientas tecnológicas para la aplicación de la metodología de evaluación de satisfacción de usuarios</t>
  </si>
  <si>
    <t>Secretaría General, 
Personería Delegada para la Coordinación del Ministerio Público y Derechos Humanos</t>
  </si>
  <si>
    <t>Coordinar la socialización de las herramientas de evaluación de satisfacción de usuarios por medios convencionales y alternativos.</t>
  </si>
  <si>
    <t>Secretaría General (Dirección de Tecnologías de Información y Comunicación - DTIC)</t>
  </si>
  <si>
    <t>Secretaría General (Dirección de Tecnologías de Información y Comunicación - DTIC, Dirección Administrativa y Financiera)</t>
  </si>
  <si>
    <t>N°  de componentes implementados/N°  de componentes programados</t>
  </si>
  <si>
    <t>Implementar en la página Web, las estrategias de gobierno en línea aplicables a las páginas públicas de los componentes:  Información en línea, Interacción en línea y transacción en línea.</t>
  </si>
  <si>
    <t>Dar sostenibilidad a la campaña de construcción de ciudadano para la difusión de valores, concientización de deberes y protección de derechos a través de la sensibilización y la entrega de 600.000 libros</t>
  </si>
  <si>
    <t>Actividades ejecutadas/ actividades programadas</t>
  </si>
  <si>
    <t xml:space="preserve">Secretaría General (Dirección Administrativa y Financiera) </t>
  </si>
  <si>
    <t>Secretaría General (Dirección Administrativa y Financiera , Dirección de Talento Humano)</t>
  </si>
  <si>
    <t>Secretaría General (Dirección de Talento Humano) , en coordinación con todas las dependencias de la Entidad</t>
  </si>
  <si>
    <t>Secretaría General (Dirección de Talento Humano), en coordinación con todas las dependencias de la Entidad</t>
  </si>
  <si>
    <t xml:space="preserve">Secretaría General (Dirección de Planeación) </t>
  </si>
  <si>
    <t>Secretaría General (Dirección de Talento Humano), Oficina Asesora de Divulgación y Prensa</t>
  </si>
  <si>
    <t>Secretaría General (Dirección Administrativa y Financiera, Dirección de Tecnologías de Información y Comunicación - DTIC)</t>
  </si>
  <si>
    <t>Desarrollar acciones que contribuyan al cumplimiento del proyecto " Modernizar y fortalecer los procesos misionales y de apoyo de la Personería de Bogotá"</t>
  </si>
  <si>
    <t>N°  de servidores y contratistas formados en habilidad y/o competencia/ N°  de servidores y contratistas en servicio al público (380)</t>
  </si>
  <si>
    <t>Liderar la generación de mecanismos que faciliten la actualización del SIG, para  su implementación en cada uno de los procesos que lo componen.</t>
  </si>
  <si>
    <t xml:space="preserve">Personerías Delegadas de Personería Delegada para la Coordinación del Ministerio Público y Derechos Humano
- CAC
- PAS
-GRC
- AUDIENCIAS PÚBLICAS </t>
  </si>
  <si>
    <t xml:space="preserve">Personería Delegada para la Coordinación del Ministerio Público y Derechos Humanos
</t>
  </si>
  <si>
    <t>1 programa implementado</t>
  </si>
  <si>
    <t>Implementar un programa especial de cualificación e integración de la gestión de los requerimientos ciudadanos</t>
  </si>
  <si>
    <t xml:space="preserve">Desarrollar un esquema de atención a ciudadanos en condición especial de salud mental </t>
  </si>
  <si>
    <t>Elaborar y socializar un protocolo de atención de personas en condición de discapacidad física.</t>
  </si>
  <si>
    <t>Número de actividades ejecutadas/ Número de actividades programadas</t>
  </si>
  <si>
    <t>Realizar lectura de ciudad a través de la generación de alertas con base en los requerimientos ciudadanos.</t>
  </si>
  <si>
    <t xml:space="preserve">Nº. de revisiones que generen alertas de impacto / Nº de 
Revisiones realizadas
</t>
  </si>
  <si>
    <t xml:space="preserve">Evaluación del impacto de las alertas </t>
  </si>
  <si>
    <t>N° de decisiones materializadas / N°  de peticiones de Ministerio Público, para materializar las decisiones de las Alcaldías Locales e inspecciones</t>
  </si>
  <si>
    <t>N° de decisiones de fondo de las Alcaldías Locales e Inspecciones/ N°  de peticiones de Ministerio Público, para que se adopte decisiones de fondo</t>
  </si>
  <si>
    <t xml:space="preserve">Realizar las peticiones de Ministerio Público </t>
  </si>
  <si>
    <t xml:space="preserve">Evaluar las decisiones </t>
  </si>
  <si>
    <t xml:space="preserve">Diseñar y aplicar el esquema de revisión integral </t>
  </si>
  <si>
    <t xml:space="preserve">Secretaría General (Dirección de Talento Humano)
- Personerías Delegadas de Personería Delegada para la Coordinación del Ministerio Público y Derechos Humanos
</t>
  </si>
  <si>
    <t>Secretaría General, (Secretaría General y Dirección de Tecnologías de Información y Comunicación - DTIC)</t>
  </si>
  <si>
    <t>Secretaría General,  (Dirección de Tecnologías de Información y Comunicación - DTIC), Oficina Asesora de Divulgación y Prensa</t>
  </si>
  <si>
    <t>Secretaría General,  (Dirección de Tecnologías de Información y Comunicación - DTIC)</t>
  </si>
  <si>
    <t>89 Mesas de aprendizaje</t>
  </si>
  <si>
    <t>Realizar los procesos necesarios que permitan desarrollar habilidades y/o competencias en temas:
- Tutela
- CPACA
-Atención a público difícil</t>
  </si>
  <si>
    <t>Personería Auxiliar ( Línea 143, 24 horas, centros comerciales)</t>
  </si>
  <si>
    <t>Personerías Delegadas de Personería Delegada para la Coordinación del Ministerio Público y Derechos Humanos
- Personería Auxiliar ( Línea 143, 24 horas, centros comerciales)
- Personería Delegada Coordinación Personerías locales.
- Secretaría General (Subdirección de Gestión Documental y Recursos Físicos - Correspondencia)</t>
  </si>
  <si>
    <t>30% incremento</t>
  </si>
  <si>
    <t>N° de  requerimientos ciudadanos  con seguimiento en el período actual / N° de  requerimientos ciudadanos  con seguimiento en el período anterior</t>
  </si>
  <si>
    <t xml:space="preserve">1 Programa implementado </t>
  </si>
  <si>
    <t>Ampliar la cobertura de atención de requerimientos ciudadanos en la Personería de Bogotá</t>
  </si>
  <si>
    <t>Ampliar presencia en (2) nuevos Puntos de Atención en Centros Comerciales para ampliar la cobertura del Programa Personería 24 Horas.</t>
  </si>
  <si>
    <t xml:space="preserve">
Personería Delegada  para la Coordinación de Personerías Locales
Oficina Asesora de Divulgación y Prensa</t>
  </si>
  <si>
    <t>N° de actividades realizadas/No de actividades programadas</t>
  </si>
  <si>
    <t>Personería Delegada para Coordinación de Veedurías  y 
Personerías Delegadas</t>
  </si>
  <si>
    <t xml:space="preserve">N° de libros entregados </t>
  </si>
  <si>
    <t>600.000 libros entregados</t>
  </si>
  <si>
    <t>N°  de espacios de reflexión realizados</t>
  </si>
  <si>
    <t>Desarrollar e institucionalizar rutas para la instauración y efectivo seguimiento a las denuncias, demandas y acciones disciplinarias,  respecto de asuntos de competencia de las áreas de Ministerio Público y protección de Derechos Humanos.</t>
  </si>
  <si>
    <t>Definir criterios y alcance de intervención en escenarios de riesgo de vulneración de derechos (presencia disuasiva)</t>
  </si>
  <si>
    <t>Lograr que el 60% de los funcionarios de los procesos misionales conozcan y usen las herramientas de Mapas de Funcionamiento y Radar en e cumplimiento de sus funciones</t>
  </si>
  <si>
    <t>Aplicación móvil diseñada e implementada</t>
  </si>
  <si>
    <t>Diseñar y poner en funcionamiento una aplicación móvil para el acceso de ciudadanos a las guías de gestión de los requerimientos ciudadanos</t>
  </si>
  <si>
    <t xml:space="preserve">Diseñar e implementar  estrategia que fortalezca la cultura del autocontrol. </t>
  </si>
  <si>
    <t>Establecer un mecanismo que recopile y sistematice las actuaciones procesales más relevantes incluidos fallos de tutela con el fin de construir las líneas jurisprudenciales que puedan orientar la defensa judicial de la Entidad</t>
  </si>
  <si>
    <t>Identificar y ubicar los procesos judiciales en los que se ha vinculado a la Entidad
Sistematizar las actuaciones procesales más relevantes
Construir las líneas jurisprudenciales pertinentes y favorables para la defensa judicial de la Entidad
Sistematizar los fallos de tutela 
Construir las líneas jurisprudenciales
Definir las temáticas para posible litigio estratégico</t>
  </si>
  <si>
    <t>1 Política actualizada</t>
  </si>
  <si>
    <t xml:space="preserve">1 Campaña </t>
  </si>
  <si>
    <t>Campaña implementada 
No de funcionarios que entienden y apropian los principios y valores</t>
  </si>
  <si>
    <t>Rediseñar o actualizar el documento de Principios y Valores Éticos de la Entidad.</t>
  </si>
  <si>
    <t>Implementar una campaña de difusión y apropiación de los principios y Valores Éticos de la Entidad</t>
  </si>
  <si>
    <t>Proyectar el Acto Administrativo que adopta el documento actualizado de Principios y Valores Éticos de la Entidad.</t>
  </si>
  <si>
    <t>Implementar los instrumentos y/o  herramientas de socialización permanente de los principios y valores éticos de la Entidad.</t>
  </si>
  <si>
    <t>550 funcionarios</t>
  </si>
  <si>
    <t>Diseñar e implementar el instrumento que permita conocer la apropiación de los principios y valores por parte de los funcionarios.</t>
  </si>
  <si>
    <t>Personería Delegada para la Coordinación del Ministerio Público y Derechos Humanos
Personería Delegada  para la Coordinación de Personerías Locales</t>
  </si>
  <si>
    <t>81 espacios de reflexión</t>
  </si>
  <si>
    <t>Generar espacios de reflexión que involucren potenciales agentes vulneradores y/o población vulnerable (28 módulos 2014+13 módulos 2015- P.D.C.MP Y DDHH) 
(40 P.D.C. Locales)</t>
  </si>
  <si>
    <t>Sistematizar y reportar los resultados de los espacios de reflexión
(28 módulos 2014+13 módulos 2015- P.D.C.MP Y DDHH) 
(40 P.D.C. Locales)</t>
  </si>
  <si>
    <t>1 manual de ruta de denuncia como garante de derechos</t>
  </si>
  <si>
    <t>Manual de ruta de denuncia como garante de derechos implementado</t>
  </si>
  <si>
    <t>Implementar la metodología de evaluación de la satisfacción de los ciudadanos y materialización de sus derechos</t>
  </si>
  <si>
    <t>1 metodología implementada</t>
  </si>
  <si>
    <t>N° de requerimientos evaluados como satisfactorios/ N° total de requerimientos evaluados</t>
  </si>
  <si>
    <t>Generar informe con recomendaciones de mejora.</t>
  </si>
  <si>
    <t xml:space="preserve">Evaluar y generar informe de la percepción de los usuarios internos </t>
  </si>
  <si>
    <t xml:space="preserve">Secretaría General </t>
  </si>
  <si>
    <t xml:space="preserve">Diseñar estrategias que fortalezca la cultura del autocontrol </t>
  </si>
  <si>
    <t xml:space="preserve">Secretaría General (Dirección de Talento Humano)
</t>
  </si>
  <si>
    <t>Adecuar y/o construir el cuarto de almacenamiento de residuos peligrosos, cumpliendo las normas técnicas requeridas y asegurándose de que responda a las necesidades de la Entidad.</t>
  </si>
  <si>
    <t xml:space="preserve">Guías revisadas y actualizadas / Total de Guías </t>
  </si>
  <si>
    <t>Secretaría General
Oficina Asesora Jurídica</t>
  </si>
  <si>
    <t>Actualizar y/o diseñar  módulos temáticos con contenidos no retóricos para la difusión de Derechos y Deberes 
(28 módulos 2014+13 módulos 2015- P.D.C.MP Y DDHH) 
(40 P.D.C. Locales)</t>
  </si>
  <si>
    <t>Capacitar por lo menos 400 servidores públicos incluyendo todas las sedes en temas ambientales (Separación en la fuente, ahorro y uso eficiente del agua y energía eléctrica, protocolo de manejo de residuos peligrosos y aprovechables, eco-conducción).</t>
  </si>
  <si>
    <t>Extender la cobertura de acciones preventivas y correctivas y de seguimiento contempladas en el Plan de Acción del PIGA,  para el uso de recursos agua, energías y luminarias, a todas las sedes de la Personería de Bogotá.</t>
  </si>
  <si>
    <t>Estrategia diseñada e implementada</t>
  </si>
  <si>
    <t>Actualizar la política de prevención del daño antijurídico de la Personería de Bogotá</t>
  </si>
  <si>
    <t>Política actualizada</t>
  </si>
  <si>
    <t xml:space="preserve">% de Asistencia período actual - % de asistencia período anterior 
% de conciliaciones efectivas período actual - % de conciliaciones efectivas período anterior </t>
  </si>
  <si>
    <t>Hacer seguimiento a la materialización de los derechos, mediante llamadas telefónicas, correos electrónicos  o cualquier medio que permita  verificar si la gestión adelantada por las P.L. lograron el restablecimiento del derecho</t>
  </si>
  <si>
    <t>Realizar 137 revisiones a la gestión pública relevantes y de impacto, de acuerdo a la lectura de los temas de ciudad y del ciudadano</t>
  </si>
  <si>
    <t xml:space="preserve">Implementar en diez (10) localidades priorizadas un  esquema de revisión integral de la gestión de las Alcaldías Locales e Inspecciones de Policía, para propender su eficacia y efectividad. </t>
  </si>
  <si>
    <t>N° de módulos nuevos de apoyo implementados / N° módulos nuevos de apoyo requeridos</t>
  </si>
  <si>
    <t xml:space="preserve">Mecanismo planteados / Mecanismos programados  </t>
  </si>
  <si>
    <t>Realizar el seguimiento sobre la implementación de los mecanismos definidos para la actualización de los componentes del SIG.</t>
  </si>
  <si>
    <t>Implementar un mecanismo para asegurar que se incluya en las obligaciones contractuales el cumplimiento de la normatividad ambiental vigente /certificaciones ambientales y Guía Ambiental para el Sector de la Construcción, en los contratos de obra pública).</t>
  </si>
  <si>
    <t>Todas las Instancias de Coordinación de la Entidad:
Secretaría General y Direcciones
Personerías Delegadas para la Coordinación  de Ministerio Público y Derechos Humanos, Veeduría, Personerías Locales, Asuntos Disciplinarios y sus P. Delegadas.
Oficina Asesora de Divulgación y Prensa
Personería Auxiliar
Oficina de Control Interno</t>
  </si>
  <si>
    <t>N° de servidores que demostraron adquisición o fortalecimiento de competencias / N° de servidores evaluados</t>
  </si>
  <si>
    <t>N°  de procesos corregidos derivados de la auditoria 2014/N° de procesos identificados con plan de mejoramiento derivados de auditoria 2014.</t>
  </si>
  <si>
    <t>Decidir de fondo 438 Investigaciones disciplinarias  de vigencias anteriores a 1 de enero de 2014</t>
  </si>
  <si>
    <t>PLAN OPERATIVO ANUAL</t>
  </si>
  <si>
    <t>EJECUCIÓN PLANEADA</t>
  </si>
  <si>
    <t>TOTAL PROGRAMADO</t>
  </si>
  <si>
    <t>EJECUCIÓN ACUMULADA</t>
  </si>
  <si>
    <t>I TRIMESTRE</t>
  </si>
  <si>
    <t>II TRIMESTRE</t>
  </si>
  <si>
    <t>III TRIMESTRE</t>
  </si>
  <si>
    <t>IV TRIMESTRE</t>
  </si>
  <si>
    <t>ENERO</t>
  </si>
  <si>
    <t>FEBRERO</t>
  </si>
  <si>
    <t>MARZO</t>
  </si>
  <si>
    <t>TOTAL TRIMESTRE</t>
  </si>
  <si>
    <t>ABRIL</t>
  </si>
  <si>
    <t>MAYO</t>
  </si>
  <si>
    <t>JUNIO</t>
  </si>
  <si>
    <t>JULIO</t>
  </si>
  <si>
    <t>AGOSTO</t>
  </si>
  <si>
    <t>SEPTIEMBRE</t>
  </si>
  <si>
    <t>OCTUBRE</t>
  </si>
  <si>
    <t>NOVIEMBRE</t>
  </si>
  <si>
    <t>DICIEMBRE</t>
  </si>
  <si>
    <t>Programado</t>
  </si>
  <si>
    <t>Ejecutado</t>
  </si>
  <si>
    <t>Implementar programa metodológico  y el esquema de control que permita evaluar los puntos de control en las Delegadas y en Secretaria Común, al igual que los procesos de notificación y/o comunicación dentro de las diferentes etapas procesales.</t>
  </si>
  <si>
    <t xml:space="preserve">Revisar jurídicamente las guías de atención </t>
  </si>
  <si>
    <t>Mantener actualizadas las guías de atención</t>
  </si>
  <si>
    <t>5.2. Gestionar oportunamente la materialización, visibilización y/o sanción, frente a la vulneración de derechos.</t>
  </si>
  <si>
    <t>RESPONSABLE:</t>
  </si>
  <si>
    <t xml:space="preserve">
Secretaría General (Dirección Administrativa y Financiera)
Secretaría General (Dirección de Planeación)</t>
  </si>
  <si>
    <t xml:space="preserve">
Secretaría General (Dirección Administrativa y Financiera)</t>
  </si>
  <si>
    <t>Implementar mesas de aprendizaje e interacción que permitan recolectar, unificar y difundir el "saber-hacer" de la atención al ciudadano. (65 mesas de aprendizaje)</t>
  </si>
  <si>
    <t>Implementar Mesas de Aprendizaje de la Línea 143 y los Puntos de Atención en Centros Comerciales, que permita la efectiva socialización de las directrices del programa, discutir casos críticos para la unificación de criterios en su atención y retroalimentar las guías de los mapas de funcionamiento (24 mesas de aprendizaje)</t>
  </si>
  <si>
    <t>PROMEDIO</t>
  </si>
  <si>
    <t xml:space="preserve">EJECUTADO Vs. PROGRAMADO  </t>
  </si>
  <si>
    <t xml:space="preserve">Estudiar la política vigente de prevención del daño antijurídico de la Personería de Bogotá  y presentar el informe correspondiente 
Elaborar y presentar propuesta de nueva política de prevención del daño antijurídico 
Aprobar y socializar de la nueva política de prevención del daño antijurídico a través de resolución. </t>
  </si>
  <si>
    <t>Mayor a 66,03</t>
  </si>
  <si>
    <t xml:space="preserve">1 punto de aumento </t>
  </si>
  <si>
    <t>PERSONERO DE BOGOTÁ, D.C.</t>
  </si>
  <si>
    <t>VoBo. Dra. Luz Ángela Gómez Hermida - Secretaría General</t>
  </si>
  <si>
    <t>VoBo. Dra. Nidia Judith Arias Piragua - Directora de Planeación</t>
  </si>
  <si>
    <r>
      <t xml:space="preserve">Personería Delegada para la Coordinación del Ministerio Público y Derechos Humanos </t>
    </r>
    <r>
      <rPr>
        <b/>
        <sz val="12"/>
        <rFont val="Century Gothic"/>
        <family val="2"/>
      </rPr>
      <t>(Dependencias)</t>
    </r>
    <r>
      <rPr>
        <sz val="12"/>
        <rFont val="Century Gothic"/>
        <family val="2"/>
      </rPr>
      <t xml:space="preserve">
- Oficina Asesora de Divulgación y Prensa</t>
    </r>
  </si>
  <si>
    <t xml:space="preserve">N° de multas  recaudadas /  N° de solicitudes de ejecución de multas presentadas por Ministerio Público </t>
  </si>
  <si>
    <t>Aplicar el instrumento para la revisión contractual. 
Generar las alertas si hay lugar a ello.</t>
  </si>
  <si>
    <t>Elaborar un documento que establezca los criterios y el alcance de la intervención de la  Personería en escenarios de riesgo de vulneración de derechos.</t>
  </si>
  <si>
    <t>Diseñar los instrumentos y/o  herramientas, para la socialización y difusión permanente de los principios y/o valores adoptados por la Entidad.</t>
  </si>
  <si>
    <t>P. Delegada para Coordinación de Veedurías  y 
Personerías Delegadas
Personería Delegada  para la Coordinación de Personerías Locales y Personerías Locales</t>
  </si>
  <si>
    <t>RICARDO MARÍA CAÑÓN PRIETO</t>
  </si>
  <si>
    <t>VoBo. Dr. Carlos Germán Caycedo Espinel - Personero Delegado para la Coordinación del Ministerio Público y Derechos Humanos</t>
  </si>
  <si>
    <t>N°  de puntos nuevos de recepción de requerimientos ciudadanos acumulado/ N°  de puntos de recepción de requerimientos ciudadanos planeados para el cuatrienio</t>
  </si>
  <si>
    <t>Implementar módulo de PREDIS</t>
  </si>
  <si>
    <t>Implementar módulo de OPGET</t>
  </si>
  <si>
    <t>Implementar módulo de LIMAY</t>
  </si>
  <si>
    <t>Implementar módulo de SISCO</t>
  </si>
  <si>
    <t>Priorizar y focalizar la atención del Centro de Conciliación encaminada a la atención de la población con dificultades de acceso a la justicia.</t>
  </si>
  <si>
    <t>1.800  procesos con decisión de fondo</t>
  </si>
  <si>
    <t>Descongestionar y dar celeridad a 1.800 procesos disciplinarios, garantizando el cumplimiento de los términos procesales</t>
  </si>
  <si>
    <t>Decidir 1.362  Indagaciones Preliminares de vigencias anteriores al 1 de julio de 2014; con auto de Apertura de Investigación, Archivo, Citación Audiencia proceso verbal.</t>
  </si>
  <si>
    <t>6.1. Actualizar los recursos físicos, tecnológicos y organizacionales en función del óptimo logro de los objetivos del PEI.</t>
  </si>
  <si>
    <t>Actualizar el Reglamento de Conciliación de la Personería de Bogotá, D.C. bajo criterios de focalización y priorización del servicio</t>
  </si>
  <si>
    <t>Efectuar Seguimiento a 1.397 procesos  y dar cumplimiento al plan de mejoramiento a tercer trimestres de 2015, identificados en la auditoría de 2014.</t>
  </si>
  <si>
    <t>N° de procesos con cumplimiento  en los términos procesales /N° de procesos vigentes</t>
  </si>
  <si>
    <t>Efectuar reuniones mensuales con las Coordinaciones de Veedurías y Personerías Locales para determinar aspectos relevantes  que pueden generar acciones disciplinarias.</t>
  </si>
  <si>
    <t>Elaborar informe del cumplimiento en los términos procesales del Eje Disciplinario, para el segundo semestre de 2015 y formular planes de mejoramiento.</t>
  </si>
  <si>
    <t>Programar el Fondo de Desarrollo Local a visitar, Seleccionar y revisar los contratos del Eje 2 de las vigencias 2013-2014, y posteriormente elaborar los informes a que haya lugar.</t>
  </si>
  <si>
    <t>Realizar Revisión y Seguimiento a los contratos suscritos por 14 Fondos de Desarrollo  Local.</t>
  </si>
  <si>
    <t>Revisión contractual del  80% de los contratos suscritos por los Fondos de Desarrollo Local, correspondientes  a los proyectos del Eje 2 (Vigencias  2013 - 2014).</t>
  </si>
  <si>
    <t>Verificar y hacer seguimiento con una periodicidad definida en función de número de procesos a cargo al correcto funcionamiento y estructura de las 62 OCID (art.76), con un mínimo de 124 visitas.</t>
  </si>
  <si>
    <t xml:space="preserve">62 oficinas evaluadas </t>
  </si>
  <si>
    <t>FECHA DE ELABORACIÓN: octubre de 2015</t>
  </si>
  <si>
    <t>25 guías</t>
  </si>
  <si>
    <t>Elaborar guías de gestión efectiva por Comité de Validación (25 guías)</t>
  </si>
  <si>
    <t>1 convenio</t>
  </si>
  <si>
    <t>Validar las guías de gestión efectiva por el Comité de Validación y las dependencias cruzadas  (25 guías)</t>
  </si>
  <si>
    <t>Socializar  e implementar  las guías de gestión efectiva por la Coordinación y las dependencias. (25 guías)</t>
  </si>
  <si>
    <t>Socializar  a los servidores públicos el documento diseñado, para su implementación</t>
  </si>
  <si>
    <t>Evaluar y hacer seguimiento a  las 62 Oficinas de Control Interno Disciplinario del Distrito, con el fin de ejercer vigilancia, seguimiento y control.</t>
  </si>
  <si>
    <t>PRODUCTO</t>
  </si>
  <si>
    <t>PRIMER TRIMESTRE</t>
  </si>
  <si>
    <t>SEGUNDO TRIMESTRE</t>
  </si>
  <si>
    <t>TERCER TRIMESTRE</t>
  </si>
  <si>
    <t>CUARTO TRIMESTRE</t>
  </si>
  <si>
    <t>TOTAL AÑO</t>
  </si>
  <si>
    <t>LÍNEA BASE</t>
  </si>
  <si>
    <t xml:space="preserve">FECHA DE ELABORACIÓN: </t>
  </si>
  <si>
    <t xml:space="preserve">ABRIL </t>
  </si>
  <si>
    <t>META OPERATIVA</t>
  </si>
  <si>
    <t>OBJETIVO DEL PROCESO</t>
  </si>
  <si>
    <t>Versión:</t>
  </si>
  <si>
    <t>Página:</t>
  </si>
  <si>
    <t>Vigente desde:</t>
  </si>
  <si>
    <r>
      <t xml:space="preserve">Código: </t>
    </r>
    <r>
      <rPr>
        <sz val="12"/>
        <color theme="1"/>
        <rFont val="Arial"/>
        <family val="2"/>
      </rPr>
      <t>01-FR-03</t>
    </r>
  </si>
  <si>
    <t>x</t>
  </si>
  <si>
    <t>dd-mm-aaaa</t>
  </si>
  <si>
    <t>CONTROL DE CAMBIOS</t>
  </si>
  <si>
    <r>
      <t>CÓDIGO DEL DOCUMENTO</t>
    </r>
    <r>
      <rPr>
        <sz val="11"/>
        <rFont val="Arial"/>
        <family val="2"/>
      </rPr>
      <t>:</t>
    </r>
  </si>
  <si>
    <t>X</t>
  </si>
  <si>
    <t>P</t>
  </si>
  <si>
    <t>FECHA DE VERSIÓN 1:</t>
  </si>
  <si>
    <t>dd / mm / aaaa</t>
  </si>
  <si>
    <t>DESCRIPCIÓN DE LA MODIFICACIÓN</t>
  </si>
  <si>
    <t>Versión</t>
  </si>
  <si>
    <t>Descripción</t>
  </si>
  <si>
    <t>CONTROL DE ACTUALIZACIONES</t>
  </si>
  <si>
    <t>Motivo de la Modificación</t>
  </si>
  <si>
    <t>Fecha  Modificación</t>
  </si>
  <si>
    <t>No. Páginas Modificadas</t>
  </si>
  <si>
    <t>Responsable 
Solicitud Cambio</t>
  </si>
  <si>
    <t>DD</t>
  </si>
  <si>
    <t>MM</t>
  </si>
  <si>
    <t>AAAA</t>
  </si>
  <si>
    <t>Elaboró:</t>
  </si>
  <si>
    <t>Revisó:</t>
  </si>
  <si>
    <t>Aprobó:</t>
  </si>
  <si>
    <t>Nombre / Empleo / Proceso</t>
  </si>
  <si>
    <t>Nombre / Empleo / Proceso
Nombre / Empleo / Dirección de Planeación</t>
  </si>
  <si>
    <t>Nombre / Empleo / Proceso
Nombre / Director(a) de Planeación</t>
  </si>
  <si>
    <r>
      <t xml:space="preserve">Código: </t>
    </r>
    <r>
      <rPr>
        <sz val="12"/>
        <color theme="1"/>
        <rFont val="Arial"/>
        <family val="2"/>
      </rPr>
      <t>XX-PL-01</t>
    </r>
  </si>
  <si>
    <t>PLAN OPERATIVO ANUAL PROCESO + NOMBRE DEL PROCESO</t>
  </si>
  <si>
    <t>L</t>
  </si>
  <si>
    <r>
      <t xml:space="preserve">NOMBRE DEL DOCUMENTO:
</t>
    </r>
    <r>
      <rPr>
        <sz val="11"/>
        <rFont val="Arial"/>
        <family val="2"/>
      </rPr>
      <t>PLAN OPERATIVO ANUAL PROCESO + NOMBRE DEL PROCESO</t>
    </r>
  </si>
  <si>
    <t>CAMPO</t>
  </si>
  <si>
    <t>DESCRIPCIÓN</t>
  </si>
  <si>
    <t>FORMATO DE PLAN OPERATIVO ANUAL</t>
  </si>
  <si>
    <t>INSTRUCCIONES PARA EL DILIGENCIAMIENTO DEL FORMATO DE PLAN OPERATIVO ANUAL</t>
  </si>
  <si>
    <t>OBJETIVO DEL PROCESO:</t>
  </si>
  <si>
    <t>META OPERATIVA:</t>
  </si>
  <si>
    <t>MAGNITUD PROGRAMADA META OPERATIVA</t>
  </si>
  <si>
    <t>MAGNITUD PROGRAMADA META OPERATIVA:</t>
  </si>
  <si>
    <t>INDICADOR(ES) DE LA META OPERATIVA:</t>
  </si>
  <si>
    <t>INDICADOR(ES) DE LA META OPERATIVA</t>
  </si>
  <si>
    <t>FÓRMULA DEL (LOS) INDICADOR(ES)</t>
  </si>
  <si>
    <t>FÓRMULA DEL (LOS) INDICADOR(ES):</t>
  </si>
  <si>
    <r>
      <t xml:space="preserve">Señale las </t>
    </r>
    <r>
      <rPr>
        <b/>
        <sz val="12"/>
        <rFont val="Arial"/>
        <family val="2"/>
      </rPr>
      <t>variables</t>
    </r>
    <r>
      <rPr>
        <sz val="12"/>
        <rFont val="Arial"/>
        <family val="2"/>
      </rPr>
      <t xml:space="preserve"> que entreguen información cuantitativa respecto del desempeño (gestión o resultados) en el cumplimiento de la meta operativa programada.</t>
    </r>
  </si>
  <si>
    <t>LÍNEA BASE:</t>
  </si>
  <si>
    <r>
      <t xml:space="preserve">Indique el </t>
    </r>
    <r>
      <rPr>
        <b/>
        <sz val="12"/>
        <rFont val="Arial"/>
        <family val="2"/>
      </rPr>
      <t>valor histórico</t>
    </r>
    <r>
      <rPr>
        <sz val="12"/>
        <rFont val="Arial"/>
        <family val="2"/>
      </rPr>
      <t xml:space="preserve"> (cantidad) que se tiene del cumplimiento de la meta (porcentual o absoluto) .  En caso de no disponer de información ingrese S.I. (sin información) o N.A. (no aplica) cuando no se requiera de ésta.</t>
    </r>
  </si>
  <si>
    <r>
      <t xml:space="preserve">Señale el </t>
    </r>
    <r>
      <rPr>
        <b/>
        <sz val="12"/>
        <rFont val="Arial"/>
        <family val="2"/>
      </rPr>
      <t>nombre del (los) indicador(es)</t>
    </r>
    <r>
      <rPr>
        <sz val="12"/>
        <rFont val="Arial"/>
        <family val="2"/>
      </rPr>
      <t>, de acuerdo con las variables de medición de la meta operativa programada.</t>
    </r>
  </si>
  <si>
    <r>
      <t>Indique el</t>
    </r>
    <r>
      <rPr>
        <b/>
        <sz val="12"/>
        <rFont val="Arial"/>
        <family val="2"/>
      </rPr>
      <t xml:space="preserve"> valor</t>
    </r>
    <r>
      <rPr>
        <sz val="12"/>
        <rFont val="Arial"/>
        <family val="2"/>
      </rPr>
      <t xml:space="preserve"> (cantidad) que se espera alcance la meta y que se refeleje en el indicador (porcentual o absoluto)  </t>
    </r>
  </si>
  <si>
    <r>
      <t xml:space="preserve">Registre </t>
    </r>
    <r>
      <rPr>
        <b/>
        <sz val="12"/>
        <rFont val="Arial"/>
        <family val="2"/>
      </rPr>
      <t>la(s) meta(s)</t>
    </r>
    <r>
      <rPr>
        <sz val="12"/>
        <rFont val="Arial"/>
        <family val="2"/>
      </rPr>
      <t xml:space="preserve"> que permitirá(n) la consecución del objetivo del Proceso al cual corresponde el POA. Se entiende por Meta como el valor que se espera alcance el indicador (porcentual o absoluto). Se redacta con un verbo en infinitivo fuerte y realizable.</t>
    </r>
  </si>
  <si>
    <t>PRODUCTO:</t>
  </si>
  <si>
    <r>
      <t xml:space="preserve">Señale cuáles son los </t>
    </r>
    <r>
      <rPr>
        <b/>
        <sz val="12"/>
        <rFont val="Arial"/>
        <family val="2"/>
      </rPr>
      <t>productos finales</t>
    </r>
    <r>
      <rPr>
        <sz val="12"/>
        <rFont val="Arial"/>
        <family val="2"/>
      </rPr>
      <t xml:space="preserve"> (bienes y servicios que entrega) como resultado del cumplimiento de las metas operativas establecidas. </t>
    </r>
  </si>
  <si>
    <t>ACCIONES OPERATIVAS:</t>
  </si>
  <si>
    <r>
      <t xml:space="preserve">Indique las </t>
    </r>
    <r>
      <rPr>
        <b/>
        <sz val="12"/>
        <rFont val="Arial"/>
        <family val="2"/>
      </rPr>
      <t>acciones</t>
    </r>
    <r>
      <rPr>
        <sz val="12"/>
        <rFont val="Arial"/>
        <family val="2"/>
      </rPr>
      <t xml:space="preserve"> relevantes y necesarias para  el cumplimiento de las metas operativas establecidas.</t>
    </r>
  </si>
  <si>
    <t>RESPONSABLES:</t>
  </si>
  <si>
    <t>EJECUCIÓN PLANEADA:</t>
  </si>
  <si>
    <t>Registre la denominación del empleo de nivel directivo (Jefes de Dependencias) del (los) responsable(s) líder(es) y operativo(s) en la consecución de las metas establecidas.</t>
  </si>
  <si>
    <t>En esta sección encontrará los doce meses del año, agrupados por trimestre. A su vez, cada mes y cada trimestre se conforman por las celdas correspondientes a lo programado y a lo ejecutado. Cuando se trate de la programación, registre en la celda correspondiente a la columna PROGRAMADO, la magnitud de la meta correspondiente a cada período. Cuando se trate del reporte de avance, registre en la celda EJECUTADO, el valor correspondiente a lo ejecutado de la meta en el período.</t>
  </si>
  <si>
    <t>TOTAL PROGRAMADO:</t>
  </si>
  <si>
    <t>Espacio de cálculo del total programado pre- diligenciado por la Dirección de Planeación.</t>
  </si>
  <si>
    <t>EJECUCIÓN ACUMULADA:</t>
  </si>
  <si>
    <t>Espacio de cálculo del total de la ejecución acumulada pre- diligenciado por la Dirección de Planeación.</t>
  </si>
  <si>
    <t>Espacio de cálculo del total programado vs. el total de la ejecución acumulada pre- diligenciado por la Dirección de Planeación.</t>
  </si>
  <si>
    <t>1 de 1</t>
  </si>
  <si>
    <t>F</t>
  </si>
  <si>
    <t>R</t>
  </si>
  <si>
    <t>DESCRIPCIÓN DE LA  MODIFICACIÓN</t>
  </si>
  <si>
    <t>Suad Yusseth Fonseca Molina / Profesional Especializado 222-02 / Proceso Direccionamiento Estratégico</t>
  </si>
  <si>
    <t>José Vicente Casas Díaz / Director de Planeación / Proceso Direccionamiento Estratégico</t>
  </si>
  <si>
    <r>
      <t xml:space="preserve">NOMBRE DEL DOCUMENTO:
</t>
    </r>
    <r>
      <rPr>
        <sz val="11"/>
        <rFont val="Arial"/>
        <family val="2"/>
      </rPr>
      <t>FORMATO DE PLAN OPERATIVO ANUAL</t>
    </r>
  </si>
  <si>
    <t>ACCIONES OPERATIVAS</t>
  </si>
  <si>
    <t>01</t>
  </si>
  <si>
    <t>Mejora continua. Concepción de la definición del POA como reflejo de la operación permanente de los Procesos.</t>
  </si>
  <si>
    <t>Director de Planeación</t>
  </si>
  <si>
    <r>
      <t>Germán Uriel Rojas / Profesional Especializado</t>
    </r>
    <r>
      <rPr>
        <sz val="10"/>
        <color rgb="FFFF0000"/>
        <rFont val="Arial"/>
        <family val="2"/>
      </rPr>
      <t xml:space="preserve"> </t>
    </r>
    <r>
      <rPr>
        <sz val="10"/>
        <rFont val="Arial"/>
        <family val="2"/>
      </rPr>
      <t>222-07 / Proceso Direccionamiento Estratégico</t>
    </r>
  </si>
  <si>
    <t>05-07-2017</t>
  </si>
  <si>
    <t>Cambios en la estructura general del formato. Alineación directa de la meta operativa con el objetivo del Proceso correspondiente y no con los objetivos y metas estratégicas. (01-RE-03 / 01-RE-15)</t>
  </si>
  <si>
    <t>1 de 3</t>
  </si>
  <si>
    <t>2 de 3</t>
  </si>
  <si>
    <t>3 de 3</t>
  </si>
  <si>
    <t>Cambios en la Guía para Elaboración de Documentos del MIPER. Mejora continua.</t>
  </si>
  <si>
    <t>05</t>
  </si>
  <si>
    <t>07</t>
  </si>
  <si>
    <r>
      <t xml:space="preserve">Escriba el </t>
    </r>
    <r>
      <rPr>
        <b/>
        <sz val="12"/>
        <rFont val="Arial"/>
        <family val="2"/>
      </rPr>
      <t>objetivo</t>
    </r>
    <r>
      <rPr>
        <sz val="12"/>
        <rFont val="Arial"/>
        <family val="2"/>
      </rPr>
      <t xml:space="preserve"> del Proceso al cual corresponde el POA. Este objetivo es el registrado en la Caracterización de Proceso que se encuentre vigente.</t>
    </r>
  </si>
  <si>
    <r>
      <rPr>
        <b/>
        <sz val="12"/>
        <rFont val="Arial"/>
        <family val="2"/>
      </rPr>
      <t>Nota</t>
    </r>
    <r>
      <rPr>
        <b/>
        <sz val="16"/>
        <rFont val="Arial"/>
        <family val="2"/>
      </rPr>
      <t>¹</t>
    </r>
    <r>
      <rPr>
        <b/>
        <sz val="12"/>
        <rFont val="Arial"/>
        <family val="2"/>
      </rPr>
      <t>:</t>
    </r>
    <r>
      <rPr>
        <sz val="12"/>
        <rFont val="Arial"/>
        <family val="2"/>
      </rPr>
      <t xml:space="preserve"> La trazabilidad de las versiones del documento Plan Operativo Anual POA de cada Proceso, que se generen como consecuencia de ajustes en las metas, magnitud, indicadores, acciones operativas, responsables u otros datos registrados, corresponderá a la vigencia a la cual haga referencia dicho Plan. Es decir, el POA de cada anualidad iniciará en versión 1, y sólo se registrarán versiones consecutivas que se hayan generado durante la misma vigencia.</t>
    </r>
  </si>
  <si>
    <t>Versión¹</t>
  </si>
  <si>
    <t>El Plan Operativo Anual - POA es el instrumento que refleja la planeación operativa de cada Proceso. En él se deben registrar las metas del nivel operativo, es decir aquellas que expresan la operación de un Proceso y conllevan al cumplimiento de su objetivo, durante una vigencia. Como su nombre lo indica, tiene periodicidad anual.</t>
  </si>
  <si>
    <t>Registre las observaciones que considere pertinentes, tanto al momento de la programación, como en los diferentes reportes de avance de cumplimiento de las metas.</t>
  </si>
  <si>
    <t>Cuando se trate de la programación, registre la fecha en que ésta se realiza y se formaliza. Cuando se trate del reporte de avance, registre la fecha en que éste se realiza y se formaliza. La fecha se debe escribir con la estructura dd-mm-aaaa, teniendo en cuenta que los días y los meses tienen dos dígitos incluido el cero</t>
  </si>
  <si>
    <t>FECHA DE ELABORACIÓN:</t>
  </si>
  <si>
    <t>Registre el nombre completo y la denominación del empleo del (la) responsable del Proceso.</t>
  </si>
  <si>
    <t>Cambios en la estructura y denominación de algunos componentes del formato. Inclusión de instructivo del formato. Inclusión de la Hoja de Control de Cambios del registro Plan Operativo Anual, una vez se constituya en documento del MIPER.</t>
  </si>
  <si>
    <t xml:space="preserve">Modernizar la infraestructura tecnológica para la adecuada operación de los servicios de TI 
</t>
  </si>
  <si>
    <t>Implementar el 40% restante de la tercera fase de modernización y fortalecimiento  de los sistemas de información.</t>
  </si>
  <si>
    <t xml:space="preserve">Desarrollar la tercera fase del Sistema de Gestión de Seguridad de la Información SGSI
</t>
  </si>
  <si>
    <t xml:space="preserve">Ejecutar el 40% restante de las actividades contempladas en el plan de acción de la primera fase de la gestión de datos de la Entidad.
</t>
  </si>
  <si>
    <t xml:space="preserve">Atender el 90% de los  requerimientos de soporte técnico solicitados, según los acuerdos de nivel de servicio (ANS) establecidos para los servicios de TI
</t>
  </si>
  <si>
    <t xml:space="preserve">Obtener un nivel de satisfacción mínimo del 90% de los usuarios frente a los servicios de TI recibidos.
</t>
  </si>
  <si>
    <t xml:space="preserve">Porcentaje de avance para optimizar la infraestructura para la adecuada operación de los servicios de TI </t>
  </si>
  <si>
    <t>Porcentaje de actividades para optimizar la infraestructura para la adecuada operación de los servicios de TI realizadas</t>
  </si>
  <si>
    <t>Porcentaje de avance en la tercera fase de modernización y fortalecimiento de los sistemas de información</t>
  </si>
  <si>
    <t>Porcentaje de actividades de la implementación de la tercera fase de modernización y fortalecimiento realizadas</t>
  </si>
  <si>
    <t>Porcentaje de actividades del plan de acción de Gobierno Digital desarrolladas</t>
  </si>
  <si>
    <t>Porcentaje de requerimientos atendidos oportunamente</t>
  </si>
  <si>
    <t>Número de requerimientos atendidos en el ANS establecido/Número de requerimientos atendidos * 100</t>
  </si>
  <si>
    <t xml:space="preserve">Dirección de Tecnologías de Información y Comunicación - DTIC
</t>
  </si>
  <si>
    <t>Porcentaje de usuarios satisfechos</t>
  </si>
  <si>
    <t>Número de usuarios satisfechos con los servicios recibidos / Número de usuarios encuestados *100</t>
  </si>
  <si>
    <t>• Informe de medición de satisfacción de usuarios.</t>
  </si>
  <si>
    <t>•  Aplicación de la encuesta de satisfacción a usuarios de servicios de TI</t>
  </si>
  <si>
    <t>Porcentaje de avance en la  ejecución restante de las actividades contempladas en el plan de acción de la primera fase de la gestión de datos de la Entidad</t>
  </si>
  <si>
    <t>Porcentaje de avance en la  ejecución restante de las actividades contempladas en el plan de acción de la primera fase de la gestión de datos de la Entidad realizadas</t>
  </si>
  <si>
    <t>Porcentaje de avance en el desarrollo de la tercera fase del SGSI</t>
  </si>
  <si>
    <t>Porcentaje de actividades en el desarrollo de la tercera fase del SGSI ejecutadas</t>
  </si>
  <si>
    <t>Porcentaje de avance del desarrollo del plan de acción de Gobierno Digital</t>
  </si>
  <si>
    <t xml:space="preserve">Desarrollar las actividades del plan de acción enmarcadas en el nuevo manual de la política de Gobierno Digital
</t>
  </si>
  <si>
    <t xml:space="preserve">• Brindar apoyo técnico a los casos de soporte registrados en la mesa de ayuda en línea.
</t>
  </si>
  <si>
    <t xml:space="preserve">
• Informe de requerimientos gestionados</t>
  </si>
  <si>
    <t xml:space="preserve">• 4 procedimientos de servicios TI aprobados por el Director de TIC
• Plan de acción de mejores practicas TI definido y aprobado por el Director de TIC
• Optimización de la capacidad de procesamiento y almacenamiento de la información
</t>
  </si>
  <si>
    <t xml:space="preserve">• Definir las actividades del plan de trabajo para la implementación de las mejores prácticas en la prestación de servicios de TI
• Construir cuatro (4) procedimientos de servicios TI disponibles.
• Adquisición equipos y/o servicios de procesamiento y almacenamiento
</t>
  </si>
  <si>
    <t>• Desarrollo de los componentes priorizados del sistemas de información misional</t>
  </si>
  <si>
    <t xml:space="preserve">
• Análisis, diseño, desarrollo y puesta en producción de los componentes priorizados del sistema de información misional.
• Transferencia de conocimiento y socialización a los usuarios finales de los desarrollos realizados. </t>
  </si>
  <si>
    <t>• Sistema de Gestión de Seguridad de la Información implementado</t>
  </si>
  <si>
    <t>• Implementación del plan de tratamiento del Riesgos de los procesos misionales.
• Ejecución de las actividades del plan de comunicaciones 2019.
• Matriz de los activos de información</t>
  </si>
  <si>
    <t>.
•Definir y desarrollar las actividades del plan de acción de acuerdo al nuevo manual de la política  de gobierno digital (Decreto 1003 de 2018)</t>
  </si>
  <si>
    <t>• Implementar el nuevo manual de gobierno digital</t>
  </si>
  <si>
    <t xml:space="preserve">• Documentos de arquitectura de datos desarrollados y actualizados 
• Ejecutar las actividades del plan de trabajo para la optimización de las bases de datos institucionales
</t>
  </si>
  <si>
    <t>• Desarrollar y actualizar los documentos de la  arquitectura de datos acorde, a los lineamientos de MINTIC.
• Realizar la migración de datos a la nueva arquitectura optimizada
• Realizar los ajustes al sistema de información misional para la operación con la nueva bases de datos.</t>
  </si>
  <si>
    <t>INDICADORES DE LA META</t>
  </si>
  <si>
    <t>FÓRMULA DEL INDICADOR</t>
  </si>
  <si>
    <t>LINEA BASE</t>
  </si>
  <si>
    <t>Promover el ejercicio pleno e intervenir en  la defensa de los derechos de las personas, a través de gestiones tendientes al restablecimiento y goce de los derechos constitucionales, así como la defensa del interés público.</t>
  </si>
  <si>
    <t>Realizar  acciones de promoción y apropiación de derechos y deberes con los sujetos de especial protección constitucional y personas en general en el Distrito Capital.</t>
  </si>
  <si>
    <t>Acciones de promoción y apropiación de derechos y deberes realizadas.</t>
  </si>
  <si>
    <t>Número de acciones de promoción  realizadas</t>
  </si>
  <si>
    <t>107 acciones de promoción</t>
  </si>
  <si>
    <t>1. Definir los temas para las acciones de promoción
2. Elaborar material de difusión.
3. Realizar difusión del material temático. 
4. Entregar los soportes  de  la difusión (planillas o certificaciones, fotos).</t>
  </si>
  <si>
    <t>Personera Delegada para la Coordinación del Ministerio Público y Derechos Humanos
Personeros(as) Delegados(as), Director Centro de Conciliación y Profesionales Responsables de Grupos de Gestión adscritos a la instancia de coordinación</t>
  </si>
  <si>
    <t>Intervenciones adelantadas en el ejercicio del ministerio Público en defensa de los derechos</t>
  </si>
  <si>
    <t>Número de Intervenciones de oficio adelantadas en defensa de los derechos + Número de Intervenciones a petición de parte adelantadas en defensa de los derechos</t>
  </si>
  <si>
    <t>1. Intervenir a petición de parte y de oficio en defensa de los derechos.
2. Realizar el reporte de las intervenciones realizadas por los ministerios públicos según criterios establecidos.</t>
  </si>
  <si>
    <t>Personeros(as) Delegados(as) para Asuntos Penales I, para Asuntos Penales II, para Asuntos Policivos, para la Defensa de los Derechos Humanos, para la Seguridad y Convivencia Ciudadana, para la Protección de la Infancia, Adolescencia, Mujer, Adulto Mayor, Familia y Personas en Situación de Discapacidad</t>
  </si>
  <si>
    <t>Acciones adelantadas en favor de las víctimas del conflicto armado</t>
  </si>
  <si>
    <t>Número de acciones adelantadas en favor de la población víctima del conflicto armado</t>
  </si>
  <si>
    <t>1. Realizar Toma de declaraciones (RUV).
2. Realizar atención psicosocial, atención a niños en el Taller de la Alegría, mesas de participación, intervención  para acceso a derechos (gestión real realizada por la entidad para albergues, priorización, acompañamiento directo, proyección derechos de petición) y apoyo jurídico
3. Realizar el reporte de las acciones adelantadas.</t>
  </si>
  <si>
    <t>Personera Delegada para la Protección de Víctimas</t>
  </si>
  <si>
    <t>Requerimientos finalizados en defensa de los derechos</t>
  </si>
  <si>
    <t>Número total de requerimientos ciudadanos  finalizados con respuesta de fondo.</t>
  </si>
  <si>
    <t>1. Recibir el requerimiento y crear registro en el aplicativo institucional.
2. Realizar el trámite correspondiente.
3. Informar al peticionario sobre la actuación..
4. Finalizar el requerimiento en el aplicativo institucional.</t>
  </si>
  <si>
    <t>Prestar servicio a los habitantes del Distrito capital a través de medios alternativos de resolución de conflictos</t>
  </si>
  <si>
    <t>Solicitudes de conciliación atendidas</t>
  </si>
  <si>
    <t>Número de solicitudes de audiencias de conciliación +  Número de declaraciones de unión marital de hecho atendidas</t>
  </si>
  <si>
    <t>1. Recibir las solicitudes de conciliación.
2. Realizar registro de la solicitud en el aplicativo SICAAC.  
3. Atender las solicitudes de conciliación según lineamientos institucionales.</t>
  </si>
  <si>
    <t>Director Centro de Conciliación</t>
  </si>
  <si>
    <t>Realizar seguimiento al avance de la politica publica para victimas del conflicto armado</t>
  </si>
  <si>
    <t>Informe de seguimiento a la politica publica para victimas del conflicto armado</t>
  </si>
  <si>
    <t>Número de informes presentados en el año de seguimiento al avance de la politica publica para victimas del conflicto armado</t>
  </si>
  <si>
    <t>Informe de seguimiento sobre  el avance de la politica publica para victimas del conflicto armado</t>
  </si>
  <si>
    <t>1. Recopilación de la información y datos relevantes, bajo los diferentes mecanismos que se consideren necesarios.
2. Elaboración del informe.  
3. Socialización del informe con sus respectivas conclusiones y acciones a tomar.</t>
  </si>
  <si>
    <t>Formar a las autoridades de transito y policias en todo lo relacionado con procesos contravencionales y Procedimiento Unico de Policia</t>
  </si>
  <si>
    <t>Autoridades de transito y policias formados en procesos contravencionales y procedimiento unico de policia</t>
  </si>
  <si>
    <t>Numero de autoridades de transito y policias formados en procesos contravencionales y procedimiento unico de policia</t>
  </si>
  <si>
    <t>Evidencias fotograficas y listas de asistencia con las autoridades de transito y policias que se formarán</t>
  </si>
  <si>
    <t>1. Creación de la estrategia de formación con su respectivo material.
2. Ejecución del plan de trabajo.  
3. Analisis y conclusiones del ejercicio.</t>
  </si>
  <si>
    <t>Personera Delegada para Asuntos Policivos</t>
  </si>
  <si>
    <t>Diseñar e implementar nuevas estrategias de sensibilización para los temas de vulneración de derechos, cultura para la paz y violencia contra la mujer (Población adulta y niños)</t>
  </si>
  <si>
    <t>Estrategias de Sensibilización</t>
  </si>
  <si>
    <t>Numero de estrategias de sensibilización implementadas</t>
  </si>
  <si>
    <t>Documento explicativo de la estrategia de sensibilización y registro fotografico con listas de asistencia que evidencien la implementación de las mismas.</t>
  </si>
  <si>
    <t>1. Creación de las dos estrategias de sensibilización.
2. Implementación de las estrategias de sensibilización.  
3. Analisis y conclusiones del ejercicio.</t>
  </si>
  <si>
    <t>Personera Delegada para la Coordinación del Ministerio Público y Derechos Humanos</t>
  </si>
  <si>
    <t>Implementar una politica de operación que permita el seguimiento a los terminos de los derechos de petición que se atienden en todo el eje de ministerio publico y derechos humanos</t>
  </si>
  <si>
    <t>Politica de operación para el seguimiento a los terminos de los derechos de petición</t>
  </si>
  <si>
    <t>Numero de politicas de operación implementadas para el seguimiento a los terminos de los derechos de petición</t>
  </si>
  <si>
    <t>Politica de operación implementada en todas las delegadas del eje. Herramienta en excel para el seguimiento a los terminos de los derechos de petición.</t>
  </si>
  <si>
    <t>1. Definición de la politica de operación por parte de la PD para la Coordinación de MP y DDHH.
2. Elaboración de herramienta en excel que permita realizar el seguimiento a los derechos de petición.  
3. Implementación de la politica de operación a todos los niveles del eje.</t>
  </si>
  <si>
    <t xml:space="preserve">Diseñar e implementar un mecanismo de prevención de peligros que enfrentan los jovenes en temas de redes sociales, sexting, sextorsión, ciberbuling, entre otros. </t>
  </si>
  <si>
    <t>Mecanismo de prevención de los peligros que enfrentan los jovenes de Bogota D.C.</t>
  </si>
  <si>
    <t>Numero de mecanismos de prevención implementados</t>
  </si>
  <si>
    <t>Mecanismo de prevención de peligros que enfrentan los jovenes en temas de redes sociales, sexting, sextorsión, ciberbulling, entre otros. Registro fotografico y listas de asistencia que evidencian la implementación del mecanismo.</t>
  </si>
  <si>
    <t>1. Diseño del mecanismo de prevención a utilizar en los colegios.
2. Implementación del mecanismo de prevención.  
3. Analisis y conclusiones del ejercicio.</t>
  </si>
  <si>
    <t xml:space="preserve">Generar espacios de intercambio y desarrollo de conocimientos y prácticas para que por medio del aprendizaje colaborativo, permitan unificar y difundir el "saber-hacer" de la atención a las personas, en la Personería de Bogotá D.C.   </t>
  </si>
  <si>
    <t>Espacios de transferencia de conocimientos realizados para la atención de personas que acuden a la Personería de Bogotá, D. C.</t>
  </si>
  <si>
    <t>Número de espacios de transferencia de conocimientos realizados.</t>
  </si>
  <si>
    <t>30 espacios de transferencia de conocimientos y buenas prácticas realizados.</t>
  </si>
  <si>
    <t>1. Definir los temas.
2. Elaborar material de difusión.
3. Realizar la difusión a través de los espacios de transferencia de conocimientos y buenas prácticas.
4. Entregar los soportes  de  la difusión (planillas o certificaciones, fotos).</t>
  </si>
  <si>
    <t>14 DE DICIEMBRE DE 2018</t>
  </si>
  <si>
    <t>76550  intervenciones adelantadas en el ejercicio del ministerio público en defensa de los derechos humanos</t>
  </si>
  <si>
    <t>10535 acciones adelantadas en favor de las víctimas del conflicto armado</t>
  </si>
  <si>
    <t>115404 requerimientos finalizados con respuesta de fondo en defensa de los derechos</t>
  </si>
  <si>
    <t>18000 solicitudes de  conciliación atendidas</t>
  </si>
  <si>
    <t>Identificar y prevenir la ocurrencia de hechos o conductas que vulneren los derechos de las personas, el ordenamiento jurídico o menoscaben el patrimonio público, mediante la detección temprana de riesgos e irregularidades en la gestión pública.</t>
  </si>
  <si>
    <t>Atender y tramitar las peticiones relacionadas con el Proceso de Prevención y Control a la Función Pública.</t>
  </si>
  <si>
    <t>Requerimientos ciudadanos finalizados</t>
  </si>
  <si>
    <t>Realizar las Audiencias Públicas y mesas de trabajo de los Requerimientos Ciudadanos aprobadas.</t>
  </si>
  <si>
    <t xml:space="preserve">Audiencias  y mesas de trabajo realizadas 
</t>
  </si>
  <si>
    <t>1. Citar a los peticionarios  a una mesa de trabajo o audiencia donde se profundice sobre los aspectos especificos de la petición.
2. Realizar la audiencia pública o mesa de trabajo.
3. Hacer seguimiento al cumplimiento de los compromisos.</t>
  </si>
  <si>
    <t>Realizar las veedurías aprobadas dentro del Proceso de Prevención y Control a la Función Pública.</t>
  </si>
  <si>
    <t>Veedurías realizadas</t>
  </si>
  <si>
    <t>Número de veedurías realizadas</t>
  </si>
  <si>
    <t>Dar cumplimiento a los lineamientos establecidos en el Manual para la prevención y control a la función pública.</t>
  </si>
  <si>
    <t>Realizar seguimientos a las observaciones consignadas en los informes de veedurías.</t>
  </si>
  <si>
    <t>Seguimientos realizados</t>
  </si>
  <si>
    <t>Numero de seguimientos realizados</t>
  </si>
  <si>
    <t>Realizar eventos que sean acordes a las funciones que desempeñan las delegadas adscritas al eje de veedurías.</t>
  </si>
  <si>
    <t>Eventos realizados</t>
  </si>
  <si>
    <t>Numero de eventos realizados</t>
  </si>
  <si>
    <t>1. Realizar el evento de acuerdo al plan de trabajo establecido
2.  Dejar registros o evidencias</t>
  </si>
  <si>
    <t xml:space="preserve">Emitir citaciones de audiencia y llevar el 50% a fallo
</t>
  </si>
  <si>
    <t>Autos de Citaciones a audiencia emitidas</t>
  </si>
  <si>
    <t>Número de citaciones a audiencia emitidas</t>
  </si>
  <si>
    <t>Autos de Citaciones a audiencia iniciados</t>
  </si>
  <si>
    <t>1. Identificar los asuntos disciplinarios que legalmente puedan tramitarse bajo la modalidad de procedimiento verbal.
2. Proferir autos de citación a audiencia.</t>
  </si>
  <si>
    <t xml:space="preserve">Personería Delegada para la Coordinación de Asuntos Disciplinarios, personerías delegadas y la Dirección de Investigaciones Especiales y Apoyo Técnico
</t>
  </si>
  <si>
    <t>Número de Fallos emitidos de citaciones a audiencia de la vigencia</t>
  </si>
  <si>
    <t>Número de fallos proferidos en procedimiento verbal/Número de citaciones a audiencia emitidas * 100</t>
  </si>
  <si>
    <t>Fallos proferidos de Citaciones a audiencia del periodo.</t>
  </si>
  <si>
    <t>1. Evaluar y decidir en el desarrollo de las sesiones de audiencia si va a terminar con fallo sancionatorio o exoneratorio</t>
  </si>
  <si>
    <t>Proferir fallos</t>
  </si>
  <si>
    <t>Número Fallos proferidos</t>
  </si>
  <si>
    <t>Número de fallos proferidos</t>
  </si>
  <si>
    <t>Fallos proferidos en primera instancia</t>
  </si>
  <si>
    <t xml:space="preserve">1. Identificar los procesos iniciados por procedimiento verbal y proceso ordinario que se encuentran en etapa de juicio y que puedan ser fallados en la vigencia.
2. Proferir fallo
</t>
  </si>
  <si>
    <t xml:space="preserve">Decidir de fondo procesos disciplinarios. 
</t>
  </si>
  <si>
    <t>Numero de autos con decisiones de fondo</t>
  </si>
  <si>
    <t xml:space="preserve">Número de decisiones de fondo proferidas </t>
  </si>
  <si>
    <t>Autos con decisión de fondo</t>
  </si>
  <si>
    <t>1. Evaluar y dar el impulso procesal correspondiente al 100% a las quejas recibidas a 15 de diciembre de 2019.
2. Decidir las Indagaciones Preliminares que se encuentren con el término para su evaluación.
3. Decidir de fondo Investigaciones disciplinarias  que se encuentren en  término.</t>
  </si>
  <si>
    <t>Se cambia la programación del segundo indicador pasando de porcentaje a valor absoluto</t>
  </si>
  <si>
    <t xml:space="preserve">Proveer el Talento Humano requerido por los procesos institucionales y las dependencias para el cumplimiento de la misión, objetivos y funciones de la entidad y, garantizar las condiciones para el desarrollo integral de los(as) servidores(as) públicos(as) de la Personería de Bogotá, D.C.
</t>
  </si>
  <si>
    <t xml:space="preserve">1. Gestionar el 100% de las novedades y situaciones administrativas de los servidores públicos de la Entidad.
</t>
  </si>
  <si>
    <t>Porcentaje de novedades y situaciones administrativas gestionadas</t>
  </si>
  <si>
    <t>N° de solicitudes y requerimientos de gestión sobre novedades y situaciones administrativas gestionadas /  N° de solicitudes y/o requerimientos presentados * 100</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</si>
  <si>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</si>
  <si>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acadèmico compensado,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</si>
  <si>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Dependencia Líder: 
Dirección de Talento Humano
Dependencia Operativa:
Dirección de Talento Humano</t>
  </si>
  <si>
    <t xml:space="preserve">2. Gestionar el cobro del 100% de las incapacidades de acuerdo con la normatividad vigente
</t>
  </si>
  <si>
    <t xml:space="preserve">Porcentaje de incapacidades suceptibles de cobro gestionadas  </t>
  </si>
  <si>
    <t>N° de incapacidades cobradas ante EPS y ARL/ N° de incapacidades suceptibles de cobro * 100</t>
  </si>
  <si>
    <t xml:space="preserve">
Comprobantes de cobros ante las EPS Y ARL
Recobro de las incapacidades no pagadas por EPS y ARL, en los términos previstos por la ley.</t>
  </si>
  <si>
    <t xml:space="preserve">1. Recepcionar las incapacidades presentadas por los funcionarios y realizar seguimiento a aquellas de conocimiento de la Subdirección de Talento Humano, que no han sido radicados.
2. Requerir a los funcionarios que no reportaron las incapacidades o cuyas incapacidades no cumplen con los requisitos de la circular vigente.
3. Elaborar las planillas de cobro de las incapacidades, para ser radicadas ante las EPS y ARL correspondientes.
4. Radicación de las incapacidades ante cada una de las EPS y ARL.
5. Descargar los pagos reportados por la Secretaría de Hacienda de incapacidades, que se encuentran en el rubro cuentas por cobrar de la entidad.
6. Realizar los recobros de las incapacidades que no han sido pagadas por parte de las EPS y ARL, en los términos previstos por la ley.
</t>
  </si>
  <si>
    <t>Dependencia Líder: 
Dirección de Talento Humano
Dependencia Operativa:
Subdirección de Gestión del Talento Humano</t>
  </si>
  <si>
    <t>3. Actualizar, custodiar y conservar el 100% de la documentación de las Historias Laborales para garantizar y facilitar su consulta.</t>
  </si>
  <si>
    <t>Documentos de las historias laborales actualizados</t>
  </si>
  <si>
    <t>(No de documentos insertados en las historias laborales atendiendo principios de gestión documental y normativos, dentro de los tiempos previstos / No de documentos asignados por  la Subdirección de Gestión del Talento Humano para ser insertados en las Historias Laborales) *100</t>
  </si>
  <si>
    <t>Historias laborales foliadas, con hoja de control diligenciada, actualizadas, conservadas y custodiadas atendiendo principios de gestión documental y de la normativa vigente
Facilidad y oportunidad en el acceso a la información contenida en las Historias Laborales, para los fines legalmente establecidos.</t>
  </si>
  <si>
    <t>1. Identificar los documentos que pertenecen a la serie Historias Laborales, de acuerdo a la Tabla de Retención Documental de la Subdirección de Gestión del Talento Humano.
2. Asignar los documentos que que deben ser insertados en las Historias Laborales.
3. Clasificar los documentos asignados, previa inserción en las Historias Laborales.
4. Insertar los documentos en las Historias Laborales, atendiendo los principios de gestión documental y la normativa vigente.
5. Llevar el inventario topográfico respectivo.
6. Atender las solicitudes de préstamo de Historias Laborales, llevando el registro correspondiente y asegurando la recuperación de las Historias Laborales al final de la consulta.</t>
  </si>
  <si>
    <t xml:space="preserve">4. Atender el 100% de las solicitudes de certificaciones laborales y de bono pensional, dentro de los tiempos previstos
</t>
  </si>
  <si>
    <t>Solicitudes de certificaciones laborales y de bono pensional gestionadas.</t>
  </si>
  <si>
    <t>N° de solicitudes de certificación laboral o de bono pensional con trámite dentro de los tiempos previstos /  N° de solicitudes de certificación laboral o de bono pensional   recibidas * 100</t>
  </si>
  <si>
    <t>Certificaciones laborales y de bonos pensionales de los servidores y exservidores de la Personería de Bogotá, D.C., elaboradas y entregadas de manera oportuna y cumpliendo las obligaciones legales de la Entidad y de la Subdirección de Gestión del Talento Humano.</t>
  </si>
  <si>
    <t>1. Recibir las solictudes de certificación laboral o de bono pensional que presentan los servidores de la Entidad.
2. Asignar a los funcionarios encargados de elaborar las certificaciones.
3. Consultar las historias laborales y los sistemas de información, para elaborar las certificaciones.
4. Elaborar las certificaciones laborales o de bono pensional.
5. Verificar y firmar las certificaciones laborales o de bono pensional.</t>
  </si>
  <si>
    <t xml:space="preserve">5. Formular e implementar el Plan Institucional de Capacitación de la vigencia 2019.
</t>
  </si>
  <si>
    <t>Plan Institucional de Capacitación formulado y ejecutado</t>
  </si>
  <si>
    <t>Porcentaje de avance en la formulación y ejecución del Plan Institucional de Capacitación</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</si>
  <si>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</si>
  <si>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1. Elaborar el diagnóstico de necesidades institucionales. (10%)
2. Identificar dos (2) competencias prioritarias, para focalizar los programas de capacitación, de acuerdo a las necesidades de capacitación identificadas y las metas estratégicas de la Entidad. (10%)
3. Elaborar y divulgar el Plan Institucional de Capacitación - PIC 2019. (20%)
4. Implementar el Plan Institucional de Capacitación - PIC 2019. (40%)
5. Hacer seguimiento y evaluación al Plan Institucional de Capacitación - PIC 2019.(20%)</t>
  </si>
  <si>
    <t>Dependencia Líder: 
Dirección de Talento Humano
Dependencia Operativa:
Subdirección de Desarrollo del Talento Humano</t>
  </si>
  <si>
    <t xml:space="preserve">6. Formular e implementar el Plan Institucional de Bienestar de la vigencia 2019.
</t>
  </si>
  <si>
    <t>Plan Institucional de Bienestar formulado y ejecutado</t>
  </si>
  <si>
    <t>Porcentaje de avance en la formulación y ejecución del Plan Institucional de Bienestar</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</si>
  <si>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</si>
  <si>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1. Elaborar el diagnóstico de necesidades institucionales. (10%)
2. Identificar los criterios prioritarios a tener en cuenta para mejorar la calidad de vida laboral de los servidores de la Entidad. (10%)
3. Elaborar y divulgar el Plan Institucional de Bienestar 2019. (20%)
4. Implementar el Plan Institucional de Bienestar e Incentivos 2019. (40%)
5. Hacer seguimiento y evaluación al Plan Institucional de Bienestar e Incentivos 2019. (20%)</t>
  </si>
  <si>
    <t xml:space="preserve">7. Formular e implementar el Plan Institucional de Incentivos de la vigencia 2019.
</t>
  </si>
  <si>
    <t>Plan Institucional de Incentivos formulado y ejecutado</t>
  </si>
  <si>
    <t>Porcentaje de avance en la formulación y ejecución del Plan Institucional de Incentivos</t>
  </si>
  <si>
    <t xml:space="preserve">
1. Identificar los criterios para el otorgamiento de incentivoss  a los servidores de la Entidad, en la vigencia 2018. (20%)
2. Elaborar aprobar y divulgar el Plan Institucional de Incentivos 2019. (20%)
3. Implementar el Plan Institucional de Incentivos 2019. (40%)
4. Hacer seguimiento y evaluación al Plan Institucional de Bienestar e Incentivos 2019. (20%)</t>
  </si>
  <si>
    <t xml:space="preserve">8. Formular e implementar el Plan Anual de Trabajo del Sistema de Gestión de Seguridad y Salud en el Trabajo SG-SST de la vigencia 2019.
</t>
  </si>
  <si>
    <t>Plan Anual de Trabajo del Sistema de Gestión de Seguridad y Salud en el Trabajo SG-SST formulado y ejecutado</t>
  </si>
  <si>
    <t>Porcentaje de avance en la formulación y ejecución del Plan Anual de Trabajo del SG-SST</t>
  </si>
  <si>
    <t>Reconocimeinto, evaluación y control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</si>
  <si>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1. Identificar los riesgos prioritarios de la Personería de Bogotá D.C., en SST. (10%)
2. Actualizar las herramientas del SG-SST: Matriz de Identificación de Peligros y Matriz de Requisitos Legales y ejecutar permanentemente las acciones que de ellas se deriven. (10%)
3. Mantener actualizada y armonizada con el MIPER, la documentación del SG-SST.  (10%)
4. Elaborar el Plan Anual de Trabajo del SG-SST 2019. (10%)
5. Implementar el Plan Anual de Trabajo del SG-SST 2019. (40%)
6. Hacer seguimiento y evaluación al Plan Anual de Trabajo del SG-SST 2019. (20%)</t>
  </si>
  <si>
    <t xml:space="preserve">9. Realizar seguimiento a la ejecución del Sistema de Evaluación del Desempeño Laboral en todas las dependencias de la Entidad.
</t>
  </si>
  <si>
    <t xml:space="preserve">Dependencias con seguimiento al sistema de Evaluación del Desempeño Laboral de la Personería de Bogotá, D.C. </t>
  </si>
  <si>
    <t>N° de dependencias con seguimiento al cumplimiento del Sistema de Evaluación del Desempeño Laboral</t>
  </si>
  <si>
    <t>Cumplimiento de la función legal que recae sobre la Dirección de Talento Humano, de acuerdo a lo establecido en el numeral 8 del Artículo 8° del Acuerdo 565 de 2016 expedido por la CNSC.
Concientización y empoderamiento de los evaluadores y evaluados, en sus derechos y deberes dentro del Sistema.
Fortalecimiento del Sistema de Evaluación del Desempeño Laboral de la Entidad.
Informe de Resultados de la Evaluaciòn de Desempeño</t>
  </si>
  <si>
    <t xml:space="preserve">1. Asesorar a todas las dependencias que presenten aspectos que resultaron deficientes en el diligenciamiento del instrrumento de evaluación del desempeño laboral.
2. Realizar el seguimiento al cumplimiento de las evaluaciones del desempeño laboral según las fechas y situaciones establecidas en la normativa vigente.
3. Elaborar el diagnóstico de las Evaluaciones del Desempeño Laboral de los funionarios de la Personería de Bogotá, D.C, recibidas en la Dirección de Talento Humano.
</t>
  </si>
  <si>
    <t>10. Liquidar y pagar oportunamente el 100% de las nóminas de la vigencia.</t>
  </si>
  <si>
    <r>
      <t>Nóminas liquidadas y pagadas oportunamente</t>
    </r>
    <r>
      <rPr>
        <sz val="11"/>
        <color rgb="FFFF0000"/>
        <rFont val="Arial"/>
        <family val="2"/>
      </rPr>
      <t xml:space="preserve"> </t>
    </r>
  </si>
  <si>
    <t>N° de nóminas liquidadas y pagadas oportunamente</t>
  </si>
  <si>
    <t xml:space="preserve">Pago de la nómina de manera oportuna - fechas emitidas por Secretaria de Hacienda -  y cumpliendo las obligaciones legales de la Entidad y de la Subdirección de Gestión del Talento Humano, en materia salarial, prestacional, de aportes sociales y parafiscales y demás pagos o aportes a terceros que afecten la nómina.
</t>
  </si>
  <si>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de alimentos,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Dirección Administrativa y Financiera, para hacer el cargue de la nómina en el sistema de la Secretaría de Hacienda, para su respectivo pago.
6. Verificar y aprobar el pago de la nómina del mes liquidado, por medio de la firma del (la) Director(a) de Talento Humano, como ordenador(a) del gasto.
7. Elaborar el presupuesto relacionado con Servicios Personales Asociados a la Nómina de la Personería de Bogotá, D.C. con los valores proyectados para el pago de la nómina del mes siguiente a cada liquidación. Una vez al año, elaborar la proyección anual para la vigencia siguiente.</t>
  </si>
  <si>
    <t>11. Radicar y gestionar, ante la Supersalud, el cobro de las incapacidades radicadas oportunamente en las EPS, que no han sido pagadas después de 180 días de radicadas</t>
  </si>
  <si>
    <t>Porcentaje de incapacidades superiores a 180 días de radicadas, que no han sido pagadas por las EPS, radicadas y gestionadas ante la Supersalud</t>
  </si>
  <si>
    <t xml:space="preserve"> (N° incapacidades superiores a 180 días de radicadas, que no han sido pagadas por las EPS, radicadas y gestionadas ante la supersalud /N° incapacidades superiores a 180 días de radicadas, que no han sido pagadas por las EPS ) * 100</t>
  </si>
  <si>
    <t xml:space="preserve">Oficios radicados que demuestran la gestión de cobro realizada.
</t>
  </si>
  <si>
    <t>1. Relación de incapacidades radicadas
2. Priorizar en orden a fecha de radicados, empezando por las de mayor  tiempo trascurrido.
4. Verificación de pago por parte de las EPS
3. Elaborar oficios,  y acopiar anexos de soportes correspondientes.ante la Supersalud.
4. Desplegar actividades complementarias ( llamadas, correos electronicos, visitas presenciales)
5.  Verificar comprobantes de recepción de pagos, emitidos por Secretaria de Hacienda Distrital.</t>
  </si>
  <si>
    <t>YURI MILENA SUÁREZ RÁMIREZ/ DIRECTOR OPERATIVO 009-02</t>
  </si>
  <si>
    <t>Atender los requerimientos realizados al proceso, respecto de los servicios de transporte, mantenimiento, pedidos de almacén y novedades de propiedad planta y equipo</t>
  </si>
  <si>
    <t>Porcentaje de requerimientos de recursos físicos atendidos oportunamente</t>
  </si>
  <si>
    <t>No. Servicios de recursos físicos  atendidos  oportunamente /
No. servicios de recursos físicos requeridos *100</t>
  </si>
  <si>
    <t xml:space="preserve">Matrices de servicios con altos estándares en el servicio prestado </t>
  </si>
  <si>
    <t xml:space="preserve">Presentar el cronograma de mantenimientos preventivos y reporte de mantenimientos correctivos del parque automotor de manera trimestral
Presentar el reporte trimestral  de inspección diaria vehícular
Presentar los resultados de las matrices de servicios de mantenimiento y vehículos de manera trimestral 
Presentar el reporte de entrega de pedidos de almacén de manera trimestral 
Presentar el reporte de novedades de inventarios y su respectiva conciliación contable trimestral 
</t>
  </si>
  <si>
    <t>Subdireccion de Gestion Documental y Recursos Fisicos</t>
  </si>
  <si>
    <t xml:space="preserve">Cumplir con las actividades relacionadas con el seguimiento a la ejecución de los contratos de bienes y servicios del proceso </t>
  </si>
  <si>
    <t xml:space="preserve">Porcentaje de cumplimiento de las actividades inherentes a la ejecución de los contratos de la dependencia </t>
  </si>
  <si>
    <t>No de actividades ejecutadas / No de actividades programadas para la ejecución del contrato de bys</t>
  </si>
  <si>
    <t xml:space="preserve">Contratos debidamente ejecutados y liquidados </t>
  </si>
  <si>
    <t xml:space="preserve">Llevar a cabo el seguimiento de la ejecución contractual de los procesos a cargo de la dependenca 
Llevar a cabo el control presupuestal, informes de supervisión, y seguimiento a las obligaciones de los contratos a cargo de la dependencia </t>
  </si>
  <si>
    <t xml:space="preserve">WILLIAM FUENTES CABALLERO / SUBDIRECTOR DE GESTIÓN DOCUMENTAL Y RECURSOS FÍSICOS </t>
  </si>
  <si>
    <t>Realizar seguimiento trimestral a los nuevos procedimientos de contabilización bajo el nuevo marco normativo</t>
  </si>
  <si>
    <t>Número de seguimientos a los procedimientos de contabilización realizados.</t>
  </si>
  <si>
    <t>N/A</t>
  </si>
  <si>
    <t>Estados Financieros de la Personería de Bogotá bajo del Nuevo Marco Normativo de Contabilidad Pública - NMNCP</t>
  </si>
  <si>
    <t>Determinar los nuevos saldos contables bajo el nuevo marco normativo  de Contabilidad Pública - NMNCP.
Preparar y presentar los estados contables de la Personería de Bogotá bajo el Nuevo Marco Normativo de Contabilidad Pública - NMNCP</t>
  </si>
  <si>
    <t>Subdirección de Presupuesto, Contabilidad y Tesorería</t>
  </si>
  <si>
    <t>Realizar todos los registros contables  (causación y pagos) en el aplicativo LIMAY.</t>
  </si>
  <si>
    <t xml:space="preserve">Número de balances generados </t>
  </si>
  <si>
    <t>Contabilizar: provisiones, amortizaciones, depreciaciones, RA nómina, RA aportes, órdenes de pago, entradas y salidas de almacén (SAE), caja menor, viaticos, FONCEP, incapacidades, inventarios (SAI), legalización de viáticos, conciliar las cuentas del balance realizando análisis detallado del comportamiento de cuentas y saldos.</t>
  </si>
  <si>
    <t>Programar y ejecutar los compromisos de pago adquiridos por la entidad, siguiendo las normas y fechas establecidas por la Secretaría Distrital de Hacienda.</t>
  </si>
  <si>
    <t>Porcentaje de ejecución del Programa Anual de Caja</t>
  </si>
  <si>
    <t>Giros efectuados/Recursos programados * 100</t>
  </si>
  <si>
    <t>Ejecución del PAC</t>
  </si>
  <si>
    <t xml:space="preserve">Elaboración y publicación de circular fijando directrices de radicacion de cuentas.                                   Recepción, verificación y control de los soportes de cada cuenta para realizar los pagos  correspondientes. </t>
  </si>
  <si>
    <t>Ejecutar la programación y ejecución presupuestal de la vigencia conforme a los lineamientos de la Secretaria de la Hacienda</t>
  </si>
  <si>
    <t>Porcentaje de ejecución presupuestal</t>
  </si>
  <si>
    <t>Ejecución presupuestal/presupuesto asignado*100</t>
  </si>
  <si>
    <t>NA</t>
  </si>
  <si>
    <t>Ejecución presupuestal</t>
  </si>
  <si>
    <t>Expedir los certificados de disponibilidad presupuestal según solicitudes.
Expedir los registros presupuestales de conformidad con los actos administrativos.                                                                    
Efectuar las modificaciones presupuestales a que haya lugar.
Comunicar a las dependencias sobre el seguimiento realizado    
Seguimiento a la ejecución presupuestal con ordenadores del gasto.
Reuniones trimestrales de seguimiento a la ejecución</t>
  </si>
  <si>
    <t>SERGIO CORTES RINCON / SUBDIRECTOR DE PRESUPUESTO CONTABILIDAD Y TESORERIA</t>
  </si>
  <si>
    <t xml:space="preserve">Ejecutar el Plan Anual de adquisiciones respecto a gastos generales.
</t>
  </si>
  <si>
    <t>Porcentaje de ejecución del PAA correspondiente a gastos generales</t>
  </si>
  <si>
    <t>(Presupuesto ejecutado del PAA correspondiente a gastos generales / Presupuesto asignado del PAA correspondiente a gastos generales)*100</t>
  </si>
  <si>
    <t xml:space="preserve">Plan Anual de Adquisiciones ejecutado de acuerdo con la programación
</t>
  </si>
  <si>
    <t xml:space="preserve">1. Elaborar el PAA de acuerdo con las necesidades de la entidad
2. Gestionar su aprobación ante las entidades respectivas 
3. Informar a las dependencias solicitantes sobre los rubros aprobados y las fechas estipuladas en el Plan 
4. Realizar los procesos de contratación programados en el PAA
5. Realizar seguimiento </t>
  </si>
  <si>
    <t>Dirección Administrativa y Financiera / Subdirección de Contratación</t>
  </si>
  <si>
    <t>Avance en la actualización de la documentación del proceso</t>
  </si>
  <si>
    <t>(Documentación actualizada  / documentación necesaria para la implementación de sistema(s) de contratación) *100</t>
  </si>
  <si>
    <t xml:space="preserve">1. Identificar la documentación necesaria para la implementación de(del) los sistema(s) de contratación
2.  Actualizar documentación
3. Solicitar publicación
4. Socializar documentación </t>
  </si>
  <si>
    <t xml:space="preserve">Avance en la implementación del módulo SISCO respecto a la contratación de bienes y servicios </t>
  </si>
  <si>
    <t xml:space="preserve">Porcentaje avance en la implementación del módulo SISCO respecto a la contratación de bienes y servicios </t>
  </si>
  <si>
    <t>SI</t>
  </si>
  <si>
    <t xml:space="preserve">SISCO desarrollado e implementado para adelantar la contratación de bienes y servicios en sus diferentes modalidades
</t>
  </si>
  <si>
    <t xml:space="preserve">1. Identificar el alcance de desarrollo del módulo 
2.  Actualizar  y solicitar normalización de la documentación necesaria 
3. Desarrollar formatos y funcionalidades
4. Realizar pruebas
5, Implementación </t>
  </si>
  <si>
    <t xml:space="preserve">Dirección Administrativa y Financiera / Subdirección de Contratación / Dirección de TIC </t>
  </si>
  <si>
    <t>Garantizar la preservación de la documentación que produce la Personería de Bogotá D.C. en desarrollo de sus funciones, durante todas las etapas del Ciclo de Vida documental.</t>
  </si>
  <si>
    <t>Atender el cronograma de transferencias documentales y la totalidad de solicitudes de transferencia al archivo central</t>
  </si>
  <si>
    <t>Año 2014: 1043 
Año 2015: 2864
Año  2016: 606
Año 2018: 2147 
cajas de archivo transferidas al archivo central</t>
  </si>
  <si>
    <t xml:space="preserve">Reporte trimestral de transferencias documentales atendidas eficazmente por el archivo central </t>
  </si>
  <si>
    <t xml:space="preserve">Establecer el cronograma de transferencias documentales al archivo central
Atender las solicitudes de transferencia de documentos 
Actualizar la base de datos del inventario documental del archivo central con la documentación transferida durante la vigencia
</t>
  </si>
  <si>
    <t>Subdirección de Gestión Documental y Recursos Físicos</t>
  </si>
  <si>
    <t>Comunicaciones oficiales externas enviadas que han sido devueltas a la Personería de Bogotá   
/  Total de comunicaciones oficiales externas enviadas</t>
  </si>
  <si>
    <t xml:space="preserve">Reporte trimestral de comunicaciones externas enviadas que han sido devueltas a la Personería de Bogotá. </t>
  </si>
  <si>
    <t>Recibir de las dependencias las comuniciones externas a entregar a sus destinatarios 
Elaborar planillas y controles de entrega de las comunicaciones a usuarios externos
Registrar las comunicaciones externas enviadas que han sido devueltas a la Personería y el motivo de devolución
Tramitar la corrección en los datos del destinatario para volver a remitir la comunicación
Retroalimentar a las dependencias productoras de las comunicaciones sobre las devoluciones para disminuirlas</t>
  </si>
  <si>
    <t>Personería Delegada para la Coordinación de Asuntos Disciplinarios</t>
  </si>
  <si>
    <t xml:space="preserve">Decidir de fondo los procesos disciplinarios. 
</t>
  </si>
  <si>
    <t>Realizar tres (3) auditorias internas a los procesos de la Entidad</t>
  </si>
  <si>
    <t xml:space="preserve">Auditorias realizadas a los procesos de la Entidad </t>
  </si>
  <si>
    <t>No. de Auditorías realizadas a los procesos</t>
  </si>
  <si>
    <t xml:space="preserve">Informes de auditoria interna 
</t>
  </si>
  <si>
    <t xml:space="preserve">Realizar auditorías internas
Elaborar informes producto de las auditorias </t>
  </si>
  <si>
    <t xml:space="preserve">Realizar tres (3) auditorias especiales </t>
  </si>
  <si>
    <t>Auditorias Especiales realizadas.</t>
  </si>
  <si>
    <t>No. De Auditorias Especiales realizadas.</t>
  </si>
  <si>
    <t xml:space="preserve">Informes de auditoria especial 
</t>
  </si>
  <si>
    <t>Realizar auditorías especiales 
Elaborar informes producto de las auditorias especiales</t>
  </si>
  <si>
    <t>Realizar la evaluación de gestión a las sesenta y cinco (65) dependencias de la Entidad en cumplimiento de la Ley 909 de 2004, artículo 39</t>
  </si>
  <si>
    <t>Dependencias de la Entidad evaluadas en su gestión</t>
  </si>
  <si>
    <t>No. de Dependencias evaluadas</t>
  </si>
  <si>
    <t xml:space="preserve">Informes de evaluación de gestión por dependencias
</t>
  </si>
  <si>
    <t xml:space="preserve">Solicitar informes de gestión por dependencias 
Revisión y análisis del Plan Operativo Anual de la vigencia anterior  
Realizar la evaluación de la gestión por dependencias y remisión de los  informes a los responsables
</t>
  </si>
  <si>
    <t xml:space="preserve">Realizar semestralmente la evaluación sobre la efectividad del manejo de los Riesgos  Institucionales.
</t>
  </si>
  <si>
    <t>Evaluaciones semestrales realizadas sobre la efectividad del manejo de los Riesgos Institucionales</t>
  </si>
  <si>
    <t>Número de evaluaciones sobre la efectividad del manejo de los riesgos institucionales</t>
  </si>
  <si>
    <t xml:space="preserve">Informes de seguimiento evaluación de la efectividad del manejo de  los Riesgos institucionales.
</t>
  </si>
  <si>
    <t xml:space="preserve">Realizar seguimiento al Mapa de Riesgos Institucional y elaborar el resepctivo informe </t>
  </si>
  <si>
    <t>Realizar semestralmente el seguimiento al Plan de Mejoramiento suscrito con la Contraloría de Bogotá D.C.</t>
  </si>
  <si>
    <t xml:space="preserve">Seguimientos semestrales realizados  al Plan de Mejoramiento suscrito con la Contraloría de Bogotá </t>
  </si>
  <si>
    <t>Número de seguimientos semestrales al Plan de Mejoramiento Institucional</t>
  </si>
  <si>
    <t>Informes de seguimiento al Plan de Mejoramiento Institucional Suscrito con la Contraloría de Bogotá</t>
  </si>
  <si>
    <t xml:space="preserve">Revisión de los avances a las acciones establecidas suscritas en el Plan de Mejoramiento  de la Contraloría de Bogotá D.C., con  los  responsables de realizarlas. </t>
  </si>
  <si>
    <t xml:space="preserve">Elaborar  once (11) Informes a entes externos y los requeridos por Ley
</t>
  </si>
  <si>
    <t xml:space="preserve">Informes presentados a entes externos y los requeridos por Ley </t>
  </si>
  <si>
    <t>No. De informes realizados</t>
  </si>
  <si>
    <t xml:space="preserve">No.  Informes realizados
</t>
  </si>
  <si>
    <t xml:space="preserve">Preparar  y presentar los informes  solicitados por los Entes Externos, Alta Dirección  y  los requeridos por Ley. </t>
  </si>
  <si>
    <t xml:space="preserve">Realizar una capacitación a Directivos y referentes de proceso sobre la política de control interno en la séptima dimensión del MIPG.
</t>
  </si>
  <si>
    <t>Capacitacion dirigida a Directivos y referentes de proceso sobre la política de control interno en la séptima dimensión del MIPG</t>
  </si>
  <si>
    <t xml:space="preserve">No. De Capacitaciones realizadas </t>
  </si>
  <si>
    <t xml:space="preserve">Listado de asistencia a las capacitaciones realizadas 
</t>
  </si>
  <si>
    <t>Priorizar las dependencias objeto de la capacitación
Preparar y presentar la capacitación
Listado de asistencia y evaluación.</t>
  </si>
  <si>
    <t>Estrategia de sensibilización  acerca de la cultura del control</t>
  </si>
  <si>
    <t>Desarrollar en la entidad la estrategia de la cultura del control
Aplicar la encuesta de percepción de la estratégia</t>
  </si>
  <si>
    <t xml:space="preserve">10500 requerimientos finalizados  resueltos con respuesta de fondo y de manera oportuna. 
</t>
  </si>
  <si>
    <t xml:space="preserve">25 Mesas de trabajo y Audiencias Públicas realizadas.
</t>
  </si>
  <si>
    <t xml:space="preserve">120 Informes de prevención y control a la gestión realizadas por cada una de las delegadas.
</t>
  </si>
  <si>
    <t xml:space="preserve">59 Seguimientos realizados
</t>
  </si>
  <si>
    <t>8 Eventos realizados</t>
  </si>
  <si>
    <t>Seguimientos a los procedimientos de contabilización realizados.</t>
  </si>
  <si>
    <t xml:space="preserve">Estados Financieros </t>
  </si>
  <si>
    <t>Balance mensual generado</t>
  </si>
  <si>
    <t>Actuar en el 100% de los procesos judiciales y acciones de tutela donde sea vinculada la Entidad.</t>
  </si>
  <si>
    <t>Porcentaje de intervención oportuna en defensa judicial de la Entidad</t>
  </si>
  <si>
    <t xml:space="preserve">(Numero de procesos y acciones de tutela en las que se interviene oportunamente, de acuerdo a los términos fijados por los despachos judiciales / Numero total de procesos y acciones de tutela en las que se vincula la entifdad ) -* 100 </t>
  </si>
  <si>
    <t>1) Recibir las solicitudes de conciliación, demandas y acciones de tutela
2) Hacer el reparto correspondiente entre los abogados 
3) Elaborar las fichas de conciliación
4) Asistir a las audiencias de conciliación                         5) Intervenir en el trámite de los procesos</t>
  </si>
  <si>
    <t>Oficina Asesora Juridica</t>
  </si>
  <si>
    <t xml:space="preserve">Mantener una base de datos consolidadas de las acciones populares y los comités de seguimiento a las mismas, así como ejercer la defensa en estas en los eventos que sean de nuestra competencia. </t>
  </si>
  <si>
    <t>Número de actualización de registros de realizados / Número de solicitudes de actualización de registros recibidas  (x100)</t>
  </si>
  <si>
    <t xml:space="preserve">Una base de datos actualizada permanentemente, con informacion </t>
  </si>
  <si>
    <t xml:space="preserve">1) Recibir las solicitudes para interponer la resectiva accion popiular
2) Revisar las solicitudes y documentación anexa
3) Registrar las acciones populares en el sistema o base de datos creado para tal fin                                                                                                                   </t>
  </si>
  <si>
    <t>Mantener actualizada la base de datos de sanciones disciplinarias de los servidores públicos distritales</t>
  </si>
  <si>
    <t>Porcentaje de actualización de base de datos de sanciones displinarias</t>
  </si>
  <si>
    <t xml:space="preserve">1) Recibir las solicitudes de registro de sanciones, de correccción y modificación
2) Revisar las solicitudes y documentación anexa
3) Registrar las sanciones en el sistema de antecedentes disciplinarios                                               4) Comunicar a la entidad que genera el reporte               5) Expedir los certificados de antecedentes disciplinarios                                                                     </t>
  </si>
  <si>
    <t xml:space="preserve">Atender el 100% de los  conceptos jurídicos solicitados por el Despacho de la Personera de Bogotá o sus delegados.
</t>
  </si>
  <si>
    <t xml:space="preserve">Porcentaje de emisión oportuna de conceptos jurídicos </t>
  </si>
  <si>
    <t xml:space="preserve">Número de conceptos emitidos oportunamente / Número de solicitudes de conceptos jurídicos recibidas </t>
  </si>
  <si>
    <t>mantener una linea de conceptos emitidos oportunamente</t>
  </si>
  <si>
    <t xml:space="preserve">1) Recibir las solicitudes de concepto jurídico
2) Acopiar las normas pertinentes
3) Verificar vigencia y jerarquia normativa                       4) Conforntar estado del arte en doctrina y jurisprudencia                                                                    5) Emitir el concepto                                                                 </t>
  </si>
  <si>
    <t xml:space="preserve">Conformar un grupo de trabajo interdisciplinario para el estudio de las obligaciones que por incapacidades se generen a favor de la entidad y poder iniciar el respectivo cobro de las mismas. </t>
  </si>
  <si>
    <t>1) Recibir las solicitudes de conciliación, demandas 
2) Hacer el reparto correspondiente entre los abogados 
3) Elaborar las solicitude sde conciliacion por intermedio del grupo interdiciplinar
4) Asistir a las audiencias de conciliación                         5) Intervenir en el trámite de los procesos</t>
  </si>
  <si>
    <t>S.I.</t>
  </si>
  <si>
    <t>Realizar una estrategia de sensibilización  acerca de La cultura del control</t>
  </si>
  <si>
    <t>Estrategia realizada acerca  de la cultura del control</t>
  </si>
  <si>
    <t>Estrategia realizada acerca de la cultura del control</t>
  </si>
  <si>
    <t xml:space="preserve">Se corrigio la linea base de todas las metas operativas
Se incluyo la palabra "cultura" en la meta relacionada con la estrategia
Se reprogramó la meta operativa Informes de ley : pasando en enero de 2 a 3 informes y en el mes de febrero pasa de 3 informes a 2.
</t>
  </si>
  <si>
    <t>OMAR ERNESTO HERRERA SANCHEZ / JEFE OFICINA CONTROL INTERNO</t>
  </si>
  <si>
    <t>Orientar y coordinar la formulación del Plan Operativo Anual (POA) por procesos, correspondiente a la vigencia 2019</t>
  </si>
  <si>
    <t>Plan operativo formulado</t>
  </si>
  <si>
    <t>Número de POA  formulado</t>
  </si>
  <si>
    <t xml:space="preserve">Plan operativo anual consolidado por procesos
</t>
  </si>
  <si>
    <t>Dirección de Planeación</t>
  </si>
  <si>
    <t>Porcentaje de avance en la implementación del Sistema de Gestión de la entidad</t>
  </si>
  <si>
    <t>(Porcentaje de avance ejecutado/ Porcentaje de avance programado)</t>
  </si>
  <si>
    <t xml:space="preserve">MIPG implementado en por lo menos un 60%
Sistema de Gestión de la Calidad implementado y certificado
</t>
  </si>
  <si>
    <t>1. Elaboración de los autodiagnósticos y diagnóstico frente a los requisitos de la NTC ISO 9001:2015. 
2. Realizar las actividades definidas para la implementación, mantenimiento y mejora del Sistema de la entidad.
3. Definir el contexto interno y externo por procesos y ajustar las caracterizaciones de los procesos.
4. Conformar la matriz de riesgos y plan de tratamiento.
5. Definir los mecanismos de evaluación del desempeño de los procesos. 
6. Revisar, simplificar y estandarizar la información documentada del proceso.
7. Definir los mecanismos de comunicación, medición de satisfacción al cliente y partes interesadas. 
8. Participar en las actividades de sensibilización y toma de conciencia.
9. Definir los controles para productos y servicios.
10. Implementar las acciones de mejora que haya lugar después de la evaluación de la conformidad.</t>
  </si>
  <si>
    <t>Todos los procesos</t>
  </si>
  <si>
    <t>GERMÁN URIEL ROJAS / DIRECTOR DE PLANEACIÓN</t>
  </si>
  <si>
    <t xml:space="preserve">Creación de un equipo de agentes de innovación en la Entidad
</t>
  </si>
  <si>
    <t>Avance en la creación de un equipo de agentes de innovación</t>
  </si>
  <si>
    <t>Porcentaje de avance en la creación del equipo de agentes  de innovación</t>
  </si>
  <si>
    <t xml:space="preserve">1. Creación del equipo.
2. Taller  de gestión de cambio.
</t>
  </si>
  <si>
    <t>1. Realizar convocatoria
2. Reunión introductoria 
3. Taller de gestión del cambio</t>
  </si>
  <si>
    <t>Definir estrategias de gestión del conocimiento y la innovación en la Entidad</t>
  </si>
  <si>
    <t>Avance en el diseño de estrategias de gestión del conocimiento y la innovación</t>
  </si>
  <si>
    <t>Porcentaje de avance en el diseño de estrategias de gestión del conocimiento y la innovación</t>
  </si>
  <si>
    <t>1. Plan de acción.
2. Dos estrategias diseñadas</t>
  </si>
  <si>
    <t xml:space="preserve">1. Elaborar plan de acción.
2. Desarrollar el plan de acción.
3. Diseñar dos estrategias </t>
  </si>
  <si>
    <t xml:space="preserve">Realizar un evento de creatividad e innovación
</t>
  </si>
  <si>
    <t>Número de eventos realizados</t>
  </si>
  <si>
    <t xml:space="preserve">Evento de creatividad e innovación
</t>
  </si>
  <si>
    <t>1. Elaborar plan de acción.
2. Desarrollar el plan de acción.
3. Elaborar un informe donde se incluya un balance de los resultados del evento, logros, conclusiones y lecciones aprendidas.</t>
  </si>
  <si>
    <t xml:space="preserve">Realizar control a la gestión a los instrumentos institucionales de planeación.
</t>
  </si>
  <si>
    <t>Realizar seguimiento al cumplimiento de metas institucionales de los procesos de la Entidad.</t>
  </si>
  <si>
    <t>1. Diseñar un cronograma con la programación de las visitas de control a la gestión.
2. Enviar las comunicaciones oficiales con la programación y condiciones de las visitas de control a la gestión.
3. Realizar las visitas de contro a la gestión.
4. Dejar registro de la visita o reunión de control a la gestión.</t>
  </si>
  <si>
    <t>Informes de seguimiento al POA y al PEI</t>
  </si>
  <si>
    <t>1. Solicitar la información periodica a los procesos.
2. Procesar la información y de ser necesario solicitar explicaciones  o generar sugerencias sobre inconsistencias o aspectos de mejora identificados en la información recibida.
3. Consolidar información y publicar.</t>
  </si>
  <si>
    <t>Número de informes de seguimiento consolidados y publicados</t>
  </si>
  <si>
    <t>Instrumentos institucionales de planeación con control a la gestión</t>
  </si>
  <si>
    <t>Informes de seguimiento consolidados y publicados</t>
  </si>
  <si>
    <t xml:space="preserve">Diseñar e implementar una estrategia de comunicación para la socialización de los servicios que brindan las personerias locales </t>
  </si>
  <si>
    <t>Estrategia de Comunicación.</t>
  </si>
  <si>
    <t>1) Elaborar (1) comercial promocional, que será divulgado en los canales público - privados, sin costo, gracias a la alianza con la ANTV.
2) Diseñar dos (2) piezas gráficas promocionales de los servicios que prestan las personerías locales
3) Diseñar dos (2) banner publicitarios en la página web institucional, promocionando los servicios de las personerias locales.
4) Producir cuatro (4) cuñas de radio, para ser divulgadas a traves del programa de radio insititucional "Radio al día".                                                                                                                                                                                                      5) Elaborar (4) comunicados de prensa</t>
  </si>
  <si>
    <t>Jefe OADP y servidores públicos</t>
  </si>
  <si>
    <t>Diseñar y ejecutar una campaña de sensibilización para prevenir toda forma de violencia contra la mujer con un enfoque diferencial y de genero</t>
  </si>
  <si>
    <t>Porcentaje de avance en el diseño y ejecución de la campaña de sensibilización para prevenir toda forma de violencia contra la mujer con un enfoque diferencial de genero</t>
  </si>
  <si>
    <t>Campaña de sensibilización.</t>
  </si>
  <si>
    <t xml:space="preserve">1) Elaborar un (1) comercial promocional, que será divulgado en los canales público - privados, sin costo, gracias a la alianza con la ANTV.
2) Diseñar dos (2) piezas gráficas promocionales para la prevención del maltrato contra la mujer con un enfoque diferencial de genero
3) Producir cuatro (4) cuñas de radio, para ser divulgadas a traves del programa de radio insititucional "Radio al día".                                                                                                                                                                                                      4) Elaborar (4) comunicados de prensa                                                                                                                                                                                                                         </t>
  </si>
  <si>
    <t>Diseñar y ejecutar una campaña de divulgación para contribuir en la promoción de los derechos humanos en el distrito capital</t>
  </si>
  <si>
    <t>Porcentaje de avance en el diseño y ejecución de la campaña de divulgación para contribuir en la promoción de los derechos humanos en el distrito capital</t>
  </si>
  <si>
    <t xml:space="preserve">1) Diseñar tres (3) piezas gráficas promocionales; de promoción de los derechos humanos en el distrito capital
2) Producir tres  (3) cuñas de radio, para ser divulgadas a traves del programa de radio institucional "Radio al día".                                                                                                                                                                                                          3) Elaborar (2) comunicados de prensa </t>
  </si>
  <si>
    <t>Porcentaje de metros lineales de documentación recibida en el archivo central durante la vigencia, en atención al cronograma de transferencias y las solicitudes de las dependencia</t>
  </si>
  <si>
    <t>Metros lineales de documentación recibida en archivo central / Metros lineales de documentación transferida según cronograma de transferencias o en atención a solicitudes de las dependencias</t>
  </si>
  <si>
    <t>Realizar las actividades de diseño, actualización e implementación de los instrumentos archivisticos establecidos por la ley</t>
  </si>
  <si>
    <t>Cantidad de actividades de  diseño, actualización e implementación de los instrumentos archivísticos establecidos por la ley</t>
  </si>
  <si>
    <t>Cantidad de actividades ejecutadas en el año para diseño, actualización e implementación de instrumentos archivísticos establecidos por Ley.</t>
  </si>
  <si>
    <t>Año 2018: 
50 actividades realizadas para diseñar, actualizar e implementar instrumentos archivísticos</t>
  </si>
  <si>
    <t>Reporte trimestral de asistencias técnicas
Instrumentos archivísticos aprobados, ajustados o en implementación en la vigencia</t>
  </si>
  <si>
    <t>Ajuste y elaboración de los instrumentos técnicos archivísticos 
Atender las solicitudes de asistencia técnica requeridas al proceso 
Emitir los lineamientos para la correcta gestión de los documentos de la entidad 
Registros de implementación de instrumentos archivísticos durante la vigencia</t>
  </si>
  <si>
    <t>Disminuir la cantidad de devoluciones de comunicaciones oficiales enviadas</t>
  </si>
  <si>
    <t>Porcentaje máximo de comunicaciones oficiales externas enviadas que fueron devueltas a la Entidad</t>
  </si>
  <si>
    <t xml:space="preserve">Implementar el  MIPG y certificar  el Sistema de Gestión de Calidad bajo los requisitos de la NTC ISO 9001:2015
</t>
  </si>
  <si>
    <t>HENRY DÍAZ DUSSÁN / DIRECTOR DE TIC</t>
  </si>
  <si>
    <t>Personero Delegado para la Coordinación de Veedurías y Personeros(as) Delegados(as) de las dependencias adscritas</t>
  </si>
  <si>
    <t xml:space="preserve">Garantizar la orientación estratégica para el análisis y formulación de planes, programas y proyectos destinados al cumplimiento de los objetivos y funciones de la Entidad. 
</t>
  </si>
  <si>
    <t>VLASOV DAVID VEGA ROCHA / JEFE DE OFICINA ASESORA DE DIVULGACIÓN Y PRENSA</t>
  </si>
  <si>
    <t>RUBBY CECILIA DURAN MALDONADO / SUBDIRECTORA DE CONTRATACIÓN</t>
  </si>
  <si>
    <t>Comunicar y divulgar interna, externa y digitalmente la gestión de la Personería de Bogotá D.C., logrando el posicionamiento, imagen y legitimidad ante la sociedad y grupos de interés</t>
  </si>
  <si>
    <t xml:space="preserve">Garantizar la disponibilidad de los recursos físicos, servicios administrativos y de mantenimiento a todos los procesos de la Personería de Bogotá, D.C. para el desarrollo de la misión y objetivos institucionales. </t>
  </si>
  <si>
    <t xml:space="preserve">Garantizar el manejo adecuado del presupuesto asignado a la Personería de Bogotá, D. C. a través de las operaciones financieras, contables y presupuestales acorde a la normatividad vigente,
con el fin de obtener los bienes y servicos necesarios para el cumplimiento de los fines de la entidad y el pago de las obligaciones de Ley.  </t>
  </si>
  <si>
    <t>Garantizar la provisión de bienes y servicios a todos los procesos de la Personería de Bogotá, D.C. programados en el plan anual de adquisiciones con el propósito de contribuir al cumplimiento de la misión y objetivos
institucionales de conformidad con la normatividad vigente.</t>
  </si>
  <si>
    <t xml:space="preserve">Garantizar la observancia de las normas vigentes en todas las actuaciones jurídicas institucionales, así como defender los intereses de la Personería de Bogotá, D. C. a través de la efectiva representación judicial con el propósito
de prevenir el daño antijurídico. </t>
  </si>
  <si>
    <t>Proteger la función pública al interior de la Personería de Bogotá, D. C. de posibles conductas disciplinarias realizadas por los servidores(as) públicos(as) adelantando las actuaciones con observancia del debido proceso</t>
  </si>
  <si>
    <t xml:space="preserve">Contribuir al mejoramiento continuo de los procesos y sistemas de gestión de la Personería de Bogotá, D.C. a través de mecanismos de medición, verificación y evaluación, que
permitan su valoración en términos de eficiencia, eficacia y efectividad para la toma de decisiones.
</t>
  </si>
  <si>
    <t xml:space="preserve">Garantizar la orientación estratégica para el análisis y formulación de planes, programas y proyectos destinados al cumplimiento de los objetivos y funciones de la Entidad.
</t>
  </si>
  <si>
    <t xml:space="preserve">Desarrollar, consolidar y difundir conocimientos científicos y técnicos a partir de la investigación académica y la utilización de los resultados de los trabajos institucionales, en los diferentes procesos misionales, para crear
nuevas alternativas y opciones de gestión y operación que contribuyan a mejorar las competencias de los(as) servidores(as) públicos(as) y la eficacia de la entidad en el cumplimiento de su misión, objetivos y funciones. </t>
  </si>
  <si>
    <t>Garantizar la disponibilidad, la integridad y la confidencialidad de la información y las comunicaciones, a través de la formulación de lineamientos, políticas y directrices que contribuyan al funcionamiento de los procesos, y al
cumplimiento de la plataforma estratégica de la Entidad.</t>
  </si>
  <si>
    <t>Sensibilizar y promover el conocimiento, el cumplimiento de los deberes y el correcto actuar de los servidores públicos con las exigencias de diligencia, eficiencia e imparcialidad, a través de acciones preventivas y correctivas
en razón a la omisión o extralimitación de funciones en el ejercicio del cargo y puedan ser tipificada como falta disciplinaria.</t>
  </si>
  <si>
    <t>Elaborar un  documento de unificación de criterios de intervención en el ejercicio de ministerio publico en los procesos policivos  de que trata la Ley 1801 de 2016.</t>
  </si>
  <si>
    <t>Revisar e intervenir para que la administración realice  el cobro de las multas impuestas en procesos administrativos  por  Infracción al Régimen de Obras y Urbanismo.</t>
  </si>
  <si>
    <t xml:space="preserve">Notificarse de las decisiones  proferidas dentro de las actuaciones administrativas por las Inspecciones de policía y la administración local, diferentes a las de archivo. </t>
  </si>
  <si>
    <t>Asistir a las audiencias públicas, realizando las actuaciones que se requieran en protección de los derechos y defensa del interés público (Ley 1801 de 2016)</t>
  </si>
  <si>
    <t>Revisar que la decisión de archivo de los expedientes de conocimiento , haya sido tomada respetando el ordenamiento jurídico.</t>
  </si>
  <si>
    <t>Sensibilizar a niños, niñas y adolescentes   en sus valores éticos, derechos y sus  obligaciones cívicas y sociales</t>
  </si>
  <si>
    <t>Sensibilizar a los vendedores informales  en la defensa de sus derechos y la protección de espacio publico</t>
  </si>
  <si>
    <t xml:space="preserve">Realizar  eventos para promover  la participación ciudadana 
</t>
  </si>
  <si>
    <t xml:space="preserve">Adelantar gestiones para la defensa de los derechos de las personas del Distrito Capital
</t>
  </si>
  <si>
    <t>25000 requerimientos finalizados con respuesta de fondo en defensa de los derechos</t>
  </si>
  <si>
    <t>Personera Delegada para la Coordinación de Personerías Locales y Personeros(as) Locales</t>
  </si>
  <si>
    <t>S. I.</t>
  </si>
  <si>
    <t>1. Recibir las peticiones y  y crear registro en el aplicativo institucional.
2. Hacer las solicitudes que se consideren necesarias para darle tramite a las PQRS
3. Dar respuesta dentro de los términos establecidos en la Ley 1755 de 2015. 
4. Finalizar el requerimiento en el aplicativo institucional.</t>
  </si>
  <si>
    <t>Documento con lineamientos del ministerio publico</t>
  </si>
  <si>
    <t>Documento con lineamientos</t>
  </si>
  <si>
    <t>Intervenciones realizadas</t>
  </si>
  <si>
    <t>Número de intervenciones  realizadas</t>
  </si>
  <si>
    <t>Notificaciones realizadas</t>
  </si>
  <si>
    <t>Número de decisiones de fondo verificadas</t>
  </si>
  <si>
    <t>Numero de audiencias públicas realizadas</t>
  </si>
  <si>
    <t>Número de audiencias con asistencia por parte del Ministerio Público</t>
  </si>
  <si>
    <t>Decisiones de archivo revisadas</t>
  </si>
  <si>
    <t>Número de decisiones de archivo revisadas</t>
  </si>
  <si>
    <t>Eventos realizados para sensibilizar sus valores, derechos y  obligaciones</t>
  </si>
  <si>
    <t>Eventos realizados para el ejercicio de los derechos y la protección del espacio publico</t>
  </si>
  <si>
    <t>Eventos realizados para dar a conocer y promover la participación ciudadana</t>
  </si>
  <si>
    <t>1 Documento con los lineamientos del ministerio publico</t>
  </si>
  <si>
    <t xml:space="preserve">1. Identificar el alcance de las normatividad en el ejercicio del M.P.
2. Mediante mesas de trabajo con los MP evaluar las dificultades en la intervención.
3. Unificar los criterios de intervención en un documento y socializarlo para su implementación
</t>
  </si>
  <si>
    <t xml:space="preserve">1000 Intervenciones adelantadas en defensa del debido proceso
</t>
  </si>
  <si>
    <t>1. Obtener un inventario de las multas interpuestas por parte de la administración distrital o de las inspecciones de policia.
2. Realizar las intervenciones necesarias para que la administración gestione el cobro de las multa</t>
  </si>
  <si>
    <t>12000 Notificaciones realizadas</t>
  </si>
  <si>
    <t>1.. Notificarse de todas las actuaciones policivas y/o administrativas que sean puestas en conocimiento al MP y/o de oficio.
2. Realizar las intervenciones a que haya lugar</t>
  </si>
  <si>
    <t>5000  asistencia a audiencias publicas</t>
  </si>
  <si>
    <t xml:space="preserve">1. Seleccionar por la importancia de su tematica o por la calidad de los querellados (personas vulnerables), la asistencia a las audiencias que se programen en las inspecciones de polícia.
2. Intervenir en defensa de los derechos y del debido  proceso.
</t>
  </si>
  <si>
    <t xml:space="preserve">Revisión de las decisiones de archivo proferidas </t>
  </si>
  <si>
    <t xml:space="preserve">1. Revisar las decisiones de archivo.
2. Valorar si dentro de los argumentos de la administración para el archivo de los expedientes, se ajusta en derecho.
3. Realizar las intervenciones a que haya lugar.
</t>
  </si>
  <si>
    <t>40 eventos</t>
  </si>
  <si>
    <t xml:space="preserve">1. Programar por cada localidad dos eventos.
2. Realizar los eventos programados.
 </t>
  </si>
  <si>
    <t>37 eventos</t>
  </si>
  <si>
    <t>1.Programar por cada localidad dos eventos con excepción de sumapaz y en usme solo una.
2. Realizar los eventos programados.</t>
  </si>
  <si>
    <t>1. Programar por cada localidad dos eventos por localidad.
2. Realizar los eventos programados.</t>
  </si>
  <si>
    <t>Personera Delegada para la Coordinación de Personerías Locales</t>
  </si>
  <si>
    <t>Directivo(s) Responsable(s) líder(es) y operativo(s) de todos los procesos</t>
  </si>
  <si>
    <t xml:space="preserve">DIANA MARGARITA JAIMES PLATA / PERSONERA DELEGADA PARA LA COORDINACION DE MINISTERIO PUBLICO Y DERECHOS HUMANOS
LUZ ESTELLA GARCÍA FORERO / PERSONERA DELEGADA PARA LA COORDINACION DE PERSONERÍAS LOCALES
JUAN PABLO CONTRERAS LIZARAZO / PERSONERO DELEGADA PARA LA COORDINACIÓN DE VEEDURÍAS
</t>
  </si>
  <si>
    <t>JUAN PABLO CONTRERAS LIZARAZO / PERSONERO DELEGADA PARA LA COORDINACIÓN DE VEEDURÍAS
LUZ ESTELLA GARCÍA FORERO / PERSONERA DELEGADA PARA LA COORDINACION DE PERSONERÍAS LOCALES</t>
  </si>
  <si>
    <t>Porcentaje de contratos revisados a petición de parte</t>
  </si>
  <si>
    <t>(Número de contratos revisados con informe/Número de contratos con solicitud de revisión)*100</t>
  </si>
  <si>
    <t>Contratos revisados de oficio</t>
  </si>
  <si>
    <t>Número de contratos revisados con informe</t>
  </si>
  <si>
    <t>1. Definir los temas de las  veedurías
2. Elaborar el instrumento de las veedurías a realizar.
3. Aplicar el instrumento por tema
4. Elaborar el informe de cada  veeduría  y generar las alertas  necesarias.
5. Consolidar un informe.</t>
  </si>
  <si>
    <t>1. Realizar visita administrativa
2. Aplicar los instrumentos definidos para la revisión precontractual.
3. Revisar la ejecución de los contratos.
4. Elaborar y presentar informe de los presuntos hallazgos evidenciados en la revisión.
5. Trasladar los hallazgos con incidencia disciplinaria, penal o fiscal.</t>
  </si>
  <si>
    <t>1. Determinar que contratos se han celebrado o se realizaran en el pilar número 2 del plan desarrollo local.
2. Realizar la revisión contractual de acuerdo con las directrices e instrumentos establecidos para tal fin.
3. Trasladar los hallazgos con incidencia disciplinaria, penal o fiscal.</t>
  </si>
  <si>
    <t>60 Veedurias realizadas
Alertas emitidas</t>
  </si>
  <si>
    <t>100% Peticiones atendidas y tramitadas</t>
  </si>
  <si>
    <t>Revisar los contratos a petición de parte</t>
  </si>
  <si>
    <t>800 contratos revisados de manera oficiosa</t>
  </si>
  <si>
    <t>Porcentaje de avance en el diseño e implementación de la estrategia de comunicaciónn para la socializaciòn de los servicios que brindan las personerìa locales</t>
  </si>
  <si>
    <t>Número de actividades solicitadas / Número de actividades realizadas *100</t>
  </si>
  <si>
    <t>Documentación del proceso actualizada de acuerdo con la implementación del(de los) sistema(s) de contratación implementados</t>
  </si>
  <si>
    <t>Actualizar la documentación del proceso de acuerdo con   el (los) sistema(s) de contratación implementado(s).</t>
  </si>
  <si>
    <t>Implementar el Módulo SISCO respecto a la contratación de bienes y servicios</t>
  </si>
  <si>
    <t>1. Dar las orientaciones a los procesos para la formulación del POA 2019.
2. Realizar la observaciones pertinentes a los procesos sobre la formulación del POA 2018 definitiva.  
3. Realizar la consolidación del POA por procesos para la vigencia 2019. 
4. Publicar el POA consolidado por procesos para la vigencia 2019.</t>
  </si>
  <si>
    <t xml:space="preserve">Número de audiencias y mesas de trabajo realizadas </t>
  </si>
  <si>
    <t>Decisiones de fondo</t>
  </si>
  <si>
    <t>Fallos proferidos</t>
  </si>
  <si>
    <t xml:space="preserve">(Numero de procesos en las que se interviene oportunamente,  / Numero total de procesos en las que la entidad es demandante ) -* 100 </t>
  </si>
  <si>
    <t>Proceso</t>
  </si>
  <si>
    <t>No. de indicadores</t>
  </si>
  <si>
    <t>Porcentaje de cumplimiento</t>
  </si>
  <si>
    <t>Anual</t>
  </si>
  <si>
    <t>01 Direccionamiento Estratégico</t>
  </si>
  <si>
    <t>03 Direccionamiento TIC</t>
  </si>
  <si>
    <t>04 Comunicación Estratégica</t>
  </si>
  <si>
    <t>05 Promoción y Defensa de Derechos</t>
  </si>
  <si>
    <t>06 Prevención y Control de la Función Pública</t>
  </si>
  <si>
    <t>07 Potestad Disciplinaria</t>
  </si>
  <si>
    <t>08 Gestión del Talento Humano</t>
  </si>
  <si>
    <t>09 Gestión Administrativa</t>
  </si>
  <si>
    <t>10 Gestión Financiera</t>
  </si>
  <si>
    <t>11 Gestión Contractual</t>
  </si>
  <si>
    <t>12 Gestión Documental</t>
  </si>
  <si>
    <t>13 Gestión Jurídica</t>
  </si>
  <si>
    <t>15 Control Disciplinario Interno</t>
  </si>
  <si>
    <t>16 Evaluación y Seguimiento</t>
  </si>
  <si>
    <t>Proceso 01 Direccionamiento Estratégico</t>
  </si>
  <si>
    <t>Nombre del indicador</t>
  </si>
  <si>
    <t>Proceso 03 Direccionamiento TIC</t>
  </si>
  <si>
    <t>Proceso 04 Comunicación Estratégica</t>
  </si>
  <si>
    <t>Proceso 05 Promoción y Defensa de Derechos</t>
  </si>
  <si>
    <t>Proceso 06 Prevención y Control de la Función Pública</t>
  </si>
  <si>
    <t>Proceso 07 Potestad Disciplinaria</t>
  </si>
  <si>
    <t>Proceso 08 Gestión del Talento Humano</t>
  </si>
  <si>
    <t>Proceso 09 Gestión Administrativa</t>
  </si>
  <si>
    <t>Proceso 10 Gestión Financiera</t>
  </si>
  <si>
    <t>Proceso 11 Gestión Contractual</t>
  </si>
  <si>
    <t>Proceso 12 Gestión Documental</t>
  </si>
  <si>
    <t>Proceso 13 Gestión Jurídica</t>
  </si>
  <si>
    <t>Proceso 15 Control Disciplinario Interno</t>
  </si>
  <si>
    <t>Proceso 16 Evaluación y Seguimiento</t>
  </si>
  <si>
    <t>Código del Indicador</t>
  </si>
  <si>
    <t>01-RI-02</t>
  </si>
  <si>
    <t>01-RI-09</t>
  </si>
  <si>
    <t>N.A.</t>
  </si>
  <si>
    <t>16-RI-01</t>
  </si>
  <si>
    <t>16-RI-02</t>
  </si>
  <si>
    <t>16-RI-04</t>
  </si>
  <si>
    <t>16-RI-05</t>
  </si>
  <si>
    <t>16-RI-06</t>
  </si>
  <si>
    <t>16-RI-07</t>
  </si>
  <si>
    <t>16-RI-08</t>
  </si>
  <si>
    <t>16-RI-09</t>
  </si>
  <si>
    <t>15-RI-01</t>
  </si>
  <si>
    <t>15-RI-02</t>
  </si>
  <si>
    <t>15-RI-03</t>
  </si>
  <si>
    <t>15-RI-04</t>
  </si>
  <si>
    <t>Porcentaje de intervención oportuna en defensa judicial de la Entidad (acciones de tutela)</t>
  </si>
  <si>
    <t>13-RI-01</t>
  </si>
  <si>
    <t>13-RI-02</t>
  </si>
  <si>
    <t>13-RI-03</t>
  </si>
  <si>
    <t>13-RI-05</t>
  </si>
  <si>
    <t>13-RI-06</t>
  </si>
  <si>
    <t>Porcentaje de intervención oportuna en defensa judicial de la Entidad (no competencia)</t>
  </si>
  <si>
    <t>Promedio procesos estratégicos</t>
  </si>
  <si>
    <t>Promedio procesos misionales</t>
  </si>
  <si>
    <t>Promedio procesos de apoyo</t>
  </si>
  <si>
    <t>Promedio procesos de evaluación, seguimiento y control</t>
  </si>
  <si>
    <t>PROMEDIO INDICADORES POA PROCESOS ENTIDAD</t>
  </si>
  <si>
    <t>Porcentaje de metros lineales de documentación recibida en el archivo central durante la vigencia, en atención al cronograma de transferencias y las solicitudes de las dependencia.</t>
  </si>
  <si>
    <t>12-RI-01</t>
  </si>
  <si>
    <t>12-RI-04</t>
  </si>
  <si>
    <t>12-RI-05</t>
  </si>
  <si>
    <t>11-RI-02</t>
  </si>
  <si>
    <t>11-RI-05</t>
  </si>
  <si>
    <t>11-RI-07</t>
  </si>
  <si>
    <t>10-RI-01</t>
  </si>
  <si>
    <t>10-RI-02</t>
  </si>
  <si>
    <t>10-RI-03</t>
  </si>
  <si>
    <t>10-RI-04</t>
  </si>
  <si>
    <t>09-RI-01</t>
  </si>
  <si>
    <t>09-RI-09</t>
  </si>
  <si>
    <t xml:space="preserve">Nóminas liquidadas y pagadas oportunamente </t>
  </si>
  <si>
    <t>08-RI-05</t>
  </si>
  <si>
    <t>08-RI-06</t>
  </si>
  <si>
    <t>08-RI-07</t>
  </si>
  <si>
    <t>08-RI-08</t>
  </si>
  <si>
    <t>08-RI-09</t>
  </si>
  <si>
    <t>08-RI-10</t>
  </si>
  <si>
    <t>08-RI-11</t>
  </si>
  <si>
    <t>08-RI-12</t>
  </si>
  <si>
    <t>08-RI-13</t>
  </si>
  <si>
    <t>08-RI-16</t>
  </si>
  <si>
    <t>08-RI-17</t>
  </si>
  <si>
    <t>07-RI-01</t>
  </si>
  <si>
    <t>07-RI-02</t>
  </si>
  <si>
    <t>07-RI-03</t>
  </si>
  <si>
    <t>07-RI-04</t>
  </si>
  <si>
    <t>02-RI-04</t>
  </si>
  <si>
    <t>02-RI-05</t>
  </si>
  <si>
    <t>02-RI-06</t>
  </si>
  <si>
    <t>PROMEDIO PROCESO</t>
  </si>
  <si>
    <t xml:space="preserve">Garantizar la orientación estratégica para el análisis y formulación de planes ,programas y proyectos destinados al cumplimiento de los objetivos y funciones de la Entidad. 
</t>
  </si>
  <si>
    <t xml:space="preserve">Magnitud programada </t>
  </si>
  <si>
    <t>Año 2019</t>
  </si>
  <si>
    <t>Ejecución Trimestre</t>
  </si>
  <si>
    <t>INFORME CONSOLIDADO INDICADORES</t>
  </si>
  <si>
    <t xml:space="preserve"> PLAN OPERATIVO ANUAL 2019</t>
  </si>
  <si>
    <t>03-RI-06</t>
  </si>
  <si>
    <t>03-RI-07</t>
  </si>
  <si>
    <t>03-RI-08</t>
  </si>
  <si>
    <t>03-RI-09</t>
  </si>
  <si>
    <t>03-RI-11</t>
  </si>
  <si>
    <t>03-RI-12</t>
  </si>
  <si>
    <t>03-RI-13</t>
  </si>
  <si>
    <t>04-RI-01</t>
  </si>
  <si>
    <t>04-RI-02</t>
  </si>
  <si>
    <t>04-RI-03</t>
  </si>
  <si>
    <t>Observaciones</t>
  </si>
  <si>
    <t>Evento programado para el mes de septiembre de 2019</t>
  </si>
  <si>
    <t>05-RI-05</t>
  </si>
  <si>
    <t>05-RI-06</t>
  </si>
  <si>
    <t>05-RI-07</t>
  </si>
  <si>
    <t>05-RI-08</t>
  </si>
  <si>
    <t>05-RI-09</t>
  </si>
  <si>
    <t>05-RI-10</t>
  </si>
  <si>
    <t>05-RI-27</t>
  </si>
  <si>
    <t>05-RI-28</t>
  </si>
  <si>
    <t>05-RI-29</t>
  </si>
  <si>
    <t>05-RI-30</t>
  </si>
  <si>
    <t>05-RI-31</t>
  </si>
  <si>
    <t>05-RI-32</t>
  </si>
  <si>
    <t>05-RI-14</t>
  </si>
  <si>
    <t>05-RI-15</t>
  </si>
  <si>
    <t>05-RI-17</t>
  </si>
  <si>
    <t>05-RI-33</t>
  </si>
  <si>
    <t>05-RI-34</t>
  </si>
  <si>
    <t>05-RI-35</t>
  </si>
  <si>
    <t>05-RI-36</t>
  </si>
  <si>
    <t>05-RI-37</t>
  </si>
  <si>
    <t>06-RI-08</t>
  </si>
  <si>
    <t xml:space="preserve">Audiencias  y mesas de trabajo realizadas </t>
  </si>
  <si>
    <t>06-RI-04</t>
  </si>
  <si>
    <t>06-RI-05</t>
  </si>
  <si>
    <t>06-RI-06</t>
  </si>
  <si>
    <t>06-RI-07</t>
  </si>
  <si>
    <t>06-RI-09</t>
  </si>
  <si>
    <t>06-RI-10</t>
  </si>
  <si>
    <t xml:space="preserve">Revisar los contratos del plan de desarrollo local </t>
  </si>
  <si>
    <t>Control a la gestión a la ejecución del PEI y POA por Proceso, a los proyectos de inversión, al Plan de Mejoramiento por procesos y al Mapa de Riesgos Institucional.</t>
  </si>
  <si>
    <t>Trimestre 2</t>
  </si>
  <si>
    <t xml:space="preserve">Número de visitas para realizar control a la gestión a instrumentos institucionales de planeación </t>
  </si>
  <si>
    <t>01-RI-10</t>
  </si>
  <si>
    <t>01-RI-11</t>
  </si>
  <si>
    <t>Realizar control a la gestión a los instrumentos institucionales de planeación.</t>
  </si>
  <si>
    <t>MARYEMELINA DAZA MENDOZA</t>
  </si>
  <si>
    <r>
      <t>Proceso 02 Gestión del Conocim</t>
    </r>
    <r>
      <rPr>
        <sz val="12"/>
        <color theme="1"/>
        <rFont val="Arial"/>
        <family val="2"/>
      </rPr>
      <t>iento e Innovación</t>
    </r>
  </si>
  <si>
    <t>Porcentaje de intervención oportuna en defensa judicial de la Entidad (No competencia)</t>
  </si>
  <si>
    <t>Defensa Judicial  Eficaz</t>
  </si>
  <si>
    <t>02 Gestión del Conocimiento e Innovación</t>
  </si>
  <si>
    <t>14 Servicio al Usuario</t>
  </si>
  <si>
    <t>Avanzó en 33% de ejecución sin embargo tiene pendiente acciones que permitan estar ajustado a la programación.</t>
  </si>
  <si>
    <t>El avance del 33% se da en razón a que se llevó a cabo el establecimiento del plan de trabajo previsto en el primer trimestre y dado inicio a su desarrollo.</t>
  </si>
  <si>
    <t>Las actividades se encuentran programadas para el segundo semestre de 2019.
Este indicador ingresa como parte de la integración con el proceso "Control a la Gestión".</t>
  </si>
  <si>
    <t>Alcanza un 90%de cumplimiento frente al programado.</t>
  </si>
  <si>
    <t>Indicador constante que esta siendo superado en su ejecución trimestral en un 4%.</t>
  </si>
  <si>
    <t>Fecha de corte: 30 de junio de 2019</t>
  </si>
  <si>
    <t>Requerimientos ciudadanos finalizados (Eje veeduría)</t>
  </si>
  <si>
    <t>Meta anual cumplida.</t>
  </si>
  <si>
    <t>Se evidencia un % menor de ejecución al esperado en el segundo trimestre de la vigencia.
Se recomienda al proceso analizar las situaciones particulares y establecer una acción de mejora.</t>
  </si>
  <si>
    <t>Ejecución conforme a lo planeado. Meta anual cumplida.</t>
  </si>
  <si>
    <t>Ejecución conforme a lo planeado.</t>
  </si>
  <si>
    <t>Indicador con tendencia constante. Ejecución conforme a lo planeado.</t>
  </si>
  <si>
    <t>Este indicador ingresa como parte de la integración con el proceso "Control a la Gestión".
Ejecución conforme a lo planeado.</t>
  </si>
  <si>
    <t>Aunque se observa una ejecución en menor frente al valor programado para segundo trimestre, el acumulado al corte esta ejecutado en un 10% mayor  al programado.
Se recomienda al proceso realizar monitoreo al comportamiento del indicador.</t>
  </si>
  <si>
    <t>La meta esta siendo superada en su ejecución trimestral en un 4%, por el aporte realizado desde las Personerías Locales.
Se recomienda al proceso realizar monitoreo al comportamiento del indicador.</t>
  </si>
  <si>
    <t>Aunque se observa una ejecución en un 59% mas del programado del segundo trimestre, el acumulado anual esta ejecutado en un 8% mayor  al programado.
Se recomienda al proceso realizar monitoreo al comportamiento del indicador.</t>
  </si>
  <si>
    <t>Aunque se observa una ejecución en un 21% mas del programado del segundo trimestre, el acumulado anual esta ejecutado en un 5% mayor  al programado.
Se recomienda al proceso realizar monitoreo al comportamiento del indicador.</t>
  </si>
  <si>
    <t>El incremento del 50% adicional en la ejecución del trimestre corresponde a un fallo adicional emitido.
Se recomienda al proceso realizar monitoreo al comportamiento del indicador y tomar las acciones a que haya lugar.</t>
  </si>
  <si>
    <t>Se evidencia un 76% menor de ejecución al esperado en el segundo trimestre y en la ejecución acumulada a la fecha de corte alcanza un 61% aproximadamente de ejecución menor a la programada.
Se recomienda al proceso analizar las causas del incumplimiento y establecer la acción correctiva o de mejora para dar cumplimiento a la meta.</t>
  </si>
  <si>
    <t>Se evidencia un % menor de ejecución al esperado, el cual se presentó en el primer trimestre y se mantiene en el segundo trimestre de la vigencia.
Se recomienda al proceso establecer una acción correctiva  o de mejora para dar cumplimiento a la meta.</t>
  </si>
  <si>
    <t>Aunque la meta presenta un cumplimiento del 78% anual y 58% trimestral, se observa el incumplimiento de la meta que de conformidad con la programación debió cumplirse desde en mes de junio de 2019.
Se recomienda al proceso establecer una acción correctiva o de mejora para dar cumplimiento a la meta.</t>
  </si>
  <si>
    <t>Se evidencia el incumplimiento de la meta, que de conformidad con la programación debió cumplirse desde el mes de junio de 2019.
Se recomienda al proceso y al responsable operativo establecer una acción correctiva  o de mejora para dar cumplimiento a la meta.</t>
  </si>
  <si>
    <t>Se evidencia el incumplimiento de la meta, que de conformidad con la programación debió cumplirse desde el mes de junio de 2019.
Se recomienda al proceso establecer una acción correctiva  o de mejora para dar cumplimiento a la meta.</t>
  </si>
  <si>
    <t>Se evidencia el incumplimiento de la meta, que de conformidad con la programación debió cumplirse desde el mes de abril de 2019.
Se recomienda al proceso establecer una acción correctiva o de mejora para dar cumplimiento a la meta.</t>
  </si>
  <si>
    <t>Se evidencia el incumplimiento de la meta, que de conformidad con la programación debió cumplirse desde el mes de mayo de 2019.
Se recomienda al proceso establecer una acción correctiva o de mejora para dar cumplimiento a la meta.</t>
  </si>
  <si>
    <t>Se observa un % menor de cumplimiento al esperado en el segundo trimestre de la vigencia.
Se recomienda al proceso establecer una acción correctiva o de mejora para dar cumplimiento a la meta.</t>
  </si>
  <si>
    <t>Aunque se observa una ejecución en un 21% mas del programado del segundo trimestre, el acumulado al corte esta ajustado a la programación.
Se recomienda al proceso realizar monitoreo al comportamiento del indicador  y tomar las acciones a que haya lugar.</t>
  </si>
  <si>
    <t>Aunque se observa una ejecución menor de la programada del segundo trimestre, el acumulado al corte esta supera un 21% aproximado respecto de lo programado.
Se recomienda al proceso realizar monitoreo al comportamiento del indicador  y tomar las acciones a que haya lugar.</t>
  </si>
  <si>
    <t>Aunque se observa una ejecución menor de la programada del segundo trimestre, el acumulado al corte esta supera un 22% aproximado respecto de lo programado.
Se recomienda al proceso realizar monitoreo al comportamiento del indicador  y tomar las acciones a que haya lugar.</t>
  </si>
  <si>
    <t>Aunque se observa una ejecución menor de la programada del segundo trimestre, el acumulado al corte esta supera un 20% aproximado respecto de lo programado.
Se recomienda al proceso realizar monitoreo al comportamiento del indicador  y tomar las acciones a que haya lugar.</t>
  </si>
  <si>
    <t>Se evidencia el incumplimiento de la meta en lo corrido del año.
Se recomienda al proceso realizar estudio de la Ley 1949 del 8 de enero de 2019 y determinar la acción correctiva o de mejora a que haya lugar.</t>
  </si>
  <si>
    <t>Indicador con tendencia constante.
Se recomienda al proceso realizar monitoreo al comportamiento del indicador  y tomar las acciones a que haya lugar.</t>
  </si>
  <si>
    <t>Indicador de tendencia creciente pero la programación no refleja un crecimiento gradual en la vigencia.
Se evidencia un 97% mayor de ejecución al esperado, comportamiento que se presentó en el primer trimestre y se mantiene en el segundo trimestre de la vigencia.
Se debe revisar la programación mensual del PAA y se recomienda alinearla con la del indicador de la meta del POA.</t>
  </si>
  <si>
    <t>Indicador de tendencia creciente pero la programación no refleja un crecimiento gradual en la vigencia.
Se evidencia un 51% mayor de ejecución al esperado, comportamiento que se presentó en el primer trimestre y se mantiene en el segundo trimestre de la vigencia.
Se recomienda al proceso realizar monitoreo al comportamiento del indicador  y tomar las acciones correctivas o de mejora a que haya lugar.</t>
  </si>
  <si>
    <t>Indicador de tendencia creciente.
Se evidencia un 50% mayor de ejecución al esperado, comportamiento que se presentó en el primer trimestre y se mantiene en el segundo trimestre de la vigencia.
Se recomienda al proceso realizar monitoreo al comportamiento del indicador  y tomar las acciones correctivas o de mejora a que haya lugar.</t>
  </si>
  <si>
    <t>Proceso 14 Servicio al Usuario</t>
  </si>
  <si>
    <t>Se evidencia el incumplimiento de la meta en el segundo trimestre, no obstante en la ejecución acumulada al corte alcanza un 25% que de resulta inferior al esperado.
Se recomienda al proceso analizar las causas del incumplimiento y establecer la acción correctiva o de mejora para dar cumplimiento a la meta.</t>
  </si>
  <si>
    <t>Aunque se evidencia el incumplimiento de la meta en el segundo trimestre, la ejecución acumulada al corte alcanza un 25% que de resulta ser el esperado al corte.
Se recomienda al proceso realizar monitoreo al comportamiento del indicador  y tomar las acciones correctivas o de mejora a que haya lugar.</t>
  </si>
  <si>
    <t>Se observa un % menor de la meta en el segundo trimestre frente al programado,  sin embargo la ejecución acumulada al corte alcanza un 33% adicional que el esperado al corte.
Se recomienda al proceso realizar monitoreo al comportamiento del indicador  y tomar las acciones correctivas o de mejora a que haya lugar.</t>
  </si>
  <si>
    <t>Actividad programada para el mes de octubre de 2019</t>
  </si>
  <si>
    <t>No programado</t>
  </si>
  <si>
    <t>Capacitación dirigida a Directivos y referentes de proceso sobre la política de control interno en la séptima dimensión del MIPG</t>
  </si>
  <si>
    <t>El resultado de esta medición esta compuesto por el aporte que hace cada proceso.</t>
  </si>
  <si>
    <t>Porcentaje de avance en el diseño e implementación de la estrategia de comunicación para la socialización de los servicios que brindan las personería locales</t>
  </si>
  <si>
    <t>Se evidencia un % mayor de ejecución al esperado, el cual se presentó en el primer trimestre y se mantiene en el segundo trimestre de la vigencia.
Se recomienda que el proceso evalúe el aumento en la magnitud de la meta teniendo en cuenta la tendencia del primer semestre de 2019.</t>
  </si>
  <si>
    <t>Se evidencia un % duplicado de ejecución al esperado, el cual se presentó en el primer trimestre y se mantiene en el segundo trimestre de la vigencia. 
Adicionalmente al corte 30 de junio de 2019 la meta anual se ha superado en un 8%.
 Se recomienda que el proceso evalúe el aumento en la magnitud de la meta teniendo en cuenta la tendencia del primer semestre de 2019.</t>
  </si>
  <si>
    <t>Informe de seguimiento a la política publica para victimas del conflicto armado</t>
  </si>
  <si>
    <t>Autoridades de transito y policías formados en procesos contravencionales y procedimiento único de policía</t>
  </si>
  <si>
    <t>Se evidencia un 70% de ejecución adicional al esperado, 
Se recomienda que el proceso evalúe el aumento en la magnitud de la meta teniendo en cuenta la tendencia del primer semestre de 2019.</t>
  </si>
  <si>
    <t>Política de operación para el seguimiento a los términos de los derechos de petición</t>
  </si>
  <si>
    <t>Mecanismo de prevención de los peligros que enfrentan los jóvenes de Bogotá D.C.</t>
  </si>
  <si>
    <t>Se evidencia un % menor de ejecución al esperado, el cual se presentó en el primer trimestre dejando sin realizar 5 espacios de transferencia y en el segundo trimestre dejaron de realizarse 4 espacios de transferencia de conocimientos.
Se recomienda al proceso establecer una acción correctiva  o de mejora para dar cumplimiento a la meta.</t>
  </si>
  <si>
    <t>Se evidencia un % mayor de ejecución al esperado, el cual se presentó en el primer trimestre y se mantiene en el segundo trimestre de la vigencia. 
Adicionalmente al corte 30 de junio de 2019 la meta anual se ha superado en un 33% con una ejecución de 53 eventos frente a 40 programados.
 Se recomienda que el proceso evalúe el aumento en la magnitud de la meta teniendo en cuenta la tendencia del primer semestre de 2019.</t>
  </si>
  <si>
    <t>Se observa ejecución mayor a la planeada en el segundo trimestre lo cual se ve reflejado en la ejecución acumulada al corte con 2 eventos mas realizados al esperado. 
Se recomienda que el proceso evalúe el aumento en la magnitud de la meta teniendo en cuenta la tendencia del primer semestre de 2019.</t>
  </si>
  <si>
    <t>Se evidencia un % duplicado de ejecución al esperado en el segundo trimestre, el cual se presentó en el primer trimestre y se mantiene en el segundo trimestre de la vigencia. 
Adicionalmente al corte 30 de junio de 2019 la meta se ha superado en un 18%.
 Se recomienda que el proceso evalúe el aumento en la magnitud de la meta teniendo en cuenta la tendencia del primer semestre de 2019.</t>
  </si>
  <si>
    <t>Aunque se observa una ejecución en un 33% mas del programado del segundo trimestre, el acumulado anual al corte esta ejecutado en un 63% mayor  al programado.
Se recomienda que el proceso evalúe el aumento en la magnitud de la meta teniendo en cuenta la tendencia del primer semestre de 2019.</t>
  </si>
  <si>
    <t xml:space="preserve">Porcentaje de incapacidades susceptibles de cobro gestionadas  </t>
  </si>
  <si>
    <t>Indicador con tendencia constante.
Se evidencia un % mayor de ejecución al esperado, el cual se presentó en el primer trimestre y se mantiene en el segundo trimestre de la vigencia. 
Se recomienda que el proceso evalúe el aumento en la magnitud de la meta teniendo en cuenta la tendencia del primer semestre de 2019.</t>
  </si>
  <si>
    <t>Se evidencia un 183% de aumento en la ejecución del segundo trimestre de la vigencia. 
Adicionalmente al corte 30 de junio de 2019 la meta alcanza un 92%.
Se recomienda que el proceso evalúe el aumento en la magnitud de la meta teniendo en cuenta la tendencia del primer semestre de 2019.</t>
  </si>
  <si>
    <t>Indicador con tendencia decreciente.
Mejora el resultado frente al periodo anterior disminuyendo a un 11% de devoluciones de comunicaciones oficiales externas enviadas.
Se recomienda al proceso realizar monitoreo al comportamiento del indicador  y tomar las acciones correctivas o de mejora a que haya lugar hasta lograr alcanzar la meta de máximo 10% de devoluciones.</t>
  </si>
  <si>
    <t>Porcentaje de actualización de base de datos de sanciones disciplinarias</t>
  </si>
  <si>
    <t>Se observa un 30% menor de la meta en el segundo trimestre frente al programado,  sin embargo la ejecución acumulada al corte alcanza un 5% adicional que el esperado al corte.
Se recomienda al proceso realizar monitoreo al comportamiento del indicador  y tomar las acciones correctivas o de mejora a que haya lugar.</t>
  </si>
  <si>
    <t>META TRANSVERSAL, APORTA A 1. DIRECCIONAMIENTO ESTRATÉGICO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</si>
</sst>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0.0%"/>
    <numFmt numFmtId="165" formatCode="#,##0%"/>
  </numFmts>
  <fonts count="6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rgb="FFFFFFFF"/>
      <name val="Century Gothic"/>
      <family val="2"/>
    </font>
    <font>
      <sz val="10"/>
      <name val="Century Gothic"/>
      <family val="2"/>
    </font>
    <font>
      <b/>
      <sz val="10"/>
      <name val="Century Gothic"/>
      <family val="2"/>
    </font>
    <font>
      <b/>
      <sz val="14"/>
      <name val="Century Gothic"/>
      <family val="2"/>
    </font>
    <font>
      <b/>
      <sz val="22"/>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sz val="11"/>
      <name val="Century Gothic"/>
      <family val="2"/>
    </font>
    <font>
      <b/>
      <sz val="14"/>
      <name val="Arial"/>
      <family val="2"/>
    </font>
    <font>
      <sz val="9"/>
      <color indexed="81"/>
      <name val="Tahoma"/>
      <family val="2"/>
    </font>
    <font>
      <b/>
      <sz val="9"/>
      <color indexed="81"/>
      <name val="Tahoma"/>
      <family val="2"/>
    </font>
    <font>
      <sz val="12"/>
      <name val="Century Gothic"/>
      <family val="2"/>
    </font>
    <font>
      <b/>
      <sz val="12"/>
      <name val="Century Gothic"/>
      <family val="2"/>
    </font>
    <font>
      <sz val="10"/>
      <name val="Arial"/>
      <family val="2"/>
    </font>
    <font>
      <sz val="18"/>
      <name val="Century Gothic"/>
      <family val="2"/>
    </font>
    <font>
      <sz val="10"/>
      <color rgb="FF000000"/>
      <name val="Arial1"/>
    </font>
    <font>
      <sz val="11"/>
      <color rgb="FF000000"/>
      <name val="Calibri"/>
      <family val="2"/>
    </font>
    <font>
      <sz val="11"/>
      <color indexed="81"/>
      <name val="Tahoma"/>
      <family val="2"/>
    </font>
    <font>
      <sz val="12"/>
      <color indexed="81"/>
      <name val="Tahoma"/>
      <family val="2"/>
    </font>
    <font>
      <sz val="10"/>
      <name val="Arial"/>
      <family val="2"/>
    </font>
    <font>
      <sz val="12"/>
      <name val="Arial"/>
      <family val="2"/>
    </font>
    <font>
      <sz val="18"/>
      <name val="Arial"/>
      <family val="2"/>
    </font>
    <font>
      <b/>
      <sz val="18"/>
      <name val="Arial"/>
      <family val="2"/>
    </font>
    <font>
      <sz val="11"/>
      <name val="Arial"/>
      <family val="2"/>
    </font>
    <font>
      <sz val="12"/>
      <color theme="1"/>
      <name val="Arial"/>
      <family val="2"/>
    </font>
    <font>
      <b/>
      <sz val="12"/>
      <color theme="1"/>
      <name val="Arial"/>
      <family val="2"/>
    </font>
    <font>
      <b/>
      <sz val="11"/>
      <name val="Arial"/>
      <family val="2"/>
    </font>
    <font>
      <b/>
      <sz val="10"/>
      <name val="Arial"/>
      <family val="2"/>
    </font>
    <font>
      <b/>
      <sz val="10"/>
      <color theme="3" tint="-0.499984740745262"/>
      <name val="Arial"/>
      <family val="2"/>
    </font>
    <font>
      <b/>
      <sz val="10"/>
      <color indexed="8"/>
      <name val="Arial"/>
      <family val="2"/>
    </font>
    <font>
      <b/>
      <sz val="22"/>
      <name val="Arial"/>
      <family val="2"/>
    </font>
    <font>
      <b/>
      <sz val="12"/>
      <color theme="0"/>
      <name val="Arial"/>
      <family val="2"/>
    </font>
    <font>
      <sz val="10"/>
      <color theme="0"/>
      <name val="Arial"/>
      <family val="2"/>
    </font>
    <font>
      <i/>
      <sz val="12"/>
      <name val="Arial"/>
      <family val="2"/>
    </font>
    <font>
      <sz val="10"/>
      <color rgb="FFFF0000"/>
      <name val="Arial"/>
      <family val="2"/>
    </font>
    <font>
      <b/>
      <sz val="16"/>
      <name val="Arial"/>
      <family val="2"/>
    </font>
    <font>
      <b/>
      <sz val="16"/>
      <color rgb="FF0070C0"/>
      <name val="Century Gothic"/>
      <family val="2"/>
    </font>
    <font>
      <sz val="10"/>
      <color indexed="81"/>
      <name val="Arial"/>
      <family val="2"/>
    </font>
    <font>
      <b/>
      <sz val="10"/>
      <color indexed="81"/>
      <name val="Arial"/>
      <family val="2"/>
    </font>
    <font>
      <sz val="20"/>
      <name val="Arial"/>
      <family val="2"/>
    </font>
    <font>
      <sz val="11"/>
      <color rgb="FFFF0000"/>
      <name val="Arial"/>
      <family val="2"/>
    </font>
    <font>
      <b/>
      <sz val="8"/>
      <name val="Arial"/>
      <family val="2"/>
    </font>
    <font>
      <sz val="14"/>
      <name val="Arial"/>
      <family val="2"/>
    </font>
    <font>
      <b/>
      <sz val="12"/>
      <color rgb="FF000000"/>
      <name val="Arial"/>
      <family val="2"/>
    </font>
    <font>
      <sz val="10"/>
      <name val="Arial"/>
      <family val="2"/>
    </font>
    <font>
      <sz val="9"/>
      <name val="Arial"/>
      <family val="2"/>
    </font>
    <font>
      <sz val="12"/>
      <color rgb="FF000000"/>
      <name val="Arial"/>
      <family val="2"/>
    </font>
    <font>
      <sz val="10"/>
      <name val="Arial"/>
      <family val="2"/>
    </font>
    <font>
      <sz val="10"/>
      <color theme="1"/>
      <name val="Arial"/>
      <family val="2"/>
    </font>
    <font>
      <sz val="16"/>
      <color theme="1"/>
      <name val="Arial"/>
      <family val="2"/>
    </font>
    <font>
      <sz val="12"/>
      <color rgb="FF333333"/>
      <name val="Courier New"/>
      <family val="3"/>
    </font>
    <font>
      <sz val="8"/>
      <name val="Arial"/>
      <family val="2"/>
    </font>
    <font>
      <sz val="9"/>
      <color theme="1"/>
      <name val="Arial"/>
      <family val="2"/>
    </font>
  </fonts>
  <fills count="40">
    <fill>
      <patternFill patternType="none"/>
    </fill>
    <fill>
      <patternFill patternType="gray125"/>
    </fill>
    <fill>
      <patternFill patternType="solid">
        <fgColor rgb="FFFF6600"/>
        <bgColor rgb="FFFF6600"/>
      </patternFill>
    </fill>
    <fill>
      <patternFill patternType="solid">
        <fgColor rgb="FFFBD4B4"/>
        <bgColor rgb="FFFBD4B4"/>
      </patternFill>
    </fill>
    <fill>
      <patternFill patternType="solid">
        <fgColor rgb="FFC2D69B"/>
        <bgColor rgb="FFC2D69B"/>
      </patternFill>
    </fill>
    <fill>
      <patternFill patternType="solid">
        <fgColor rgb="FFFFFFFF"/>
        <bgColor rgb="FFFFFFFF"/>
      </patternFill>
    </fill>
    <fill>
      <patternFill patternType="solid">
        <fgColor theme="0"/>
        <bgColor rgb="FFC9DAF8"/>
      </patternFill>
    </fill>
    <fill>
      <patternFill patternType="solid">
        <fgColor theme="0"/>
        <bgColor rgb="FF99CC00"/>
      </patternFill>
    </fill>
    <fill>
      <patternFill patternType="solid">
        <fgColor theme="0"/>
        <bgColor indexed="64"/>
      </patternFill>
    </fill>
    <fill>
      <patternFill patternType="solid">
        <fgColor theme="0"/>
        <bgColor rgb="FF9FC5E8"/>
      </patternFill>
    </fill>
    <fill>
      <patternFill patternType="solid">
        <fgColor theme="0"/>
        <bgColor rgb="FFFFFFFF"/>
      </patternFill>
    </fill>
    <fill>
      <patternFill patternType="solid">
        <fgColor theme="0"/>
        <bgColor rgb="FFFBD4B4"/>
      </patternFill>
    </fill>
    <fill>
      <patternFill patternType="solid">
        <fgColor theme="0"/>
        <bgColor rgb="FFF2DBDB"/>
      </patternFill>
    </fill>
    <fill>
      <patternFill patternType="solid">
        <fgColor theme="9" tint="0.59999389629810485"/>
        <bgColor indexed="64"/>
      </patternFill>
    </fill>
    <fill>
      <patternFill patternType="solid">
        <fgColor theme="9" tint="-0.249977111117893"/>
        <bgColor indexed="58"/>
      </patternFill>
    </fill>
    <fill>
      <patternFill patternType="solid">
        <fgColor theme="9" tint="-0.249977111117893"/>
        <bgColor indexed="64"/>
      </patternFill>
    </fill>
    <fill>
      <patternFill patternType="solid">
        <fgColor indexed="22"/>
        <bgColor indexed="31"/>
      </patternFill>
    </fill>
    <fill>
      <patternFill patternType="solid">
        <fgColor indexed="52"/>
        <bgColor indexed="51"/>
      </patternFill>
    </fill>
    <fill>
      <patternFill patternType="solid">
        <fgColor rgb="FF002060"/>
        <bgColor rgb="FFFF6600"/>
      </patternFill>
    </fill>
    <fill>
      <patternFill patternType="solid">
        <fgColor theme="3" tint="0.59996337778862885"/>
        <bgColor rgb="FFFBD4B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59999389629810485"/>
        <bgColor indexed="58"/>
      </patternFill>
    </fill>
    <fill>
      <patternFill patternType="solid">
        <fgColor theme="3" tint="0.39997558519241921"/>
        <bgColor indexed="51"/>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rgb="FF00B0F0"/>
        <bgColor indexed="64"/>
      </patternFill>
    </fill>
    <fill>
      <patternFill patternType="solid">
        <fgColor rgb="FFFFFF00"/>
        <bgColor indexed="64"/>
      </patternFill>
    </fill>
    <fill>
      <patternFill patternType="solid">
        <fgColor rgb="FF00B050"/>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99FF33"/>
        <bgColor indexed="64"/>
      </patternFill>
    </fill>
  </fills>
  <borders count="127">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8"/>
      </left>
      <right style="thin">
        <color indexed="8"/>
      </right>
      <top/>
      <bottom/>
      <diagonal/>
    </border>
    <border>
      <left style="thin">
        <color indexed="64"/>
      </left>
      <right style="thin">
        <color indexed="8"/>
      </right>
      <top/>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8"/>
      </right>
      <top/>
      <bottom style="thin">
        <color indexed="8"/>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8"/>
      </right>
      <top/>
      <bottom/>
      <diagonal/>
    </border>
    <border>
      <left/>
      <right/>
      <top style="thin">
        <color rgb="FF000000"/>
      </top>
      <bottom/>
      <diagonal/>
    </border>
    <border>
      <left style="thin">
        <color indexed="64"/>
      </left>
      <right style="thin">
        <color indexed="64"/>
      </right>
      <top style="thin">
        <color rgb="FF000000"/>
      </top>
      <bottom/>
      <diagonal/>
    </border>
    <border>
      <left style="thin">
        <color auto="1"/>
      </left>
      <right style="thin">
        <color auto="1"/>
      </right>
      <top/>
      <bottom/>
      <diagonal/>
    </border>
    <border>
      <left style="thin">
        <color indexed="64"/>
      </left>
      <right/>
      <top/>
      <bottom/>
      <diagonal/>
    </border>
    <border>
      <left style="thin">
        <color indexed="8"/>
      </left>
      <right style="thin">
        <color indexed="8"/>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8"/>
      </right>
      <top/>
      <bottom/>
      <diagonal/>
    </border>
    <border>
      <left style="thin">
        <color indexed="64"/>
      </left>
      <right style="thin">
        <color indexed="64"/>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auto="1"/>
      </left>
      <right style="thin">
        <color auto="1"/>
      </right>
      <top/>
      <bottom/>
      <diagonal/>
    </border>
    <border>
      <left style="thin">
        <color auto="1"/>
      </left>
      <right style="thin">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
      <left style="thin">
        <color indexed="8"/>
      </left>
      <right style="thin">
        <color indexed="8"/>
      </right>
      <top/>
      <bottom/>
      <diagonal/>
    </border>
    <border>
      <left style="thin">
        <color indexed="64"/>
      </left>
      <right style="thin">
        <color indexed="8"/>
      </right>
      <top/>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style="thin">
        <color auto="1"/>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s>
  <cellStyleXfs count="42">
    <xf numFmtId="0" fontId="0" fillId="0" borderId="0"/>
    <xf numFmtId="0" fontId="4" fillId="0" borderId="1"/>
    <xf numFmtId="0" fontId="10" fillId="0" borderId="1"/>
    <xf numFmtId="9" fontId="4" fillId="0" borderId="1" applyFill="0" applyBorder="0" applyAlignment="0" applyProtection="0"/>
    <xf numFmtId="0" fontId="4" fillId="0" borderId="1"/>
    <xf numFmtId="43" fontId="20" fillId="0" borderId="0" applyFont="0" applyFill="0" applyBorder="0" applyAlignment="0" applyProtection="0"/>
    <xf numFmtId="9" fontId="20" fillId="0" borderId="0" applyFont="0" applyFill="0" applyBorder="0" applyAlignment="0" applyProtection="0"/>
    <xf numFmtId="43" fontId="4" fillId="0" borderId="1" applyFont="0" applyFill="0" applyBorder="0" applyAlignment="0" applyProtection="0"/>
    <xf numFmtId="9" fontId="4" fillId="0" borderId="1" applyFont="0" applyFill="0" applyBorder="0" applyAlignment="0" applyProtection="0"/>
    <xf numFmtId="0" fontId="4" fillId="0" borderId="1"/>
    <xf numFmtId="0" fontId="4" fillId="0" borderId="1"/>
    <xf numFmtId="0" fontId="4" fillId="0" borderId="1"/>
    <xf numFmtId="0" fontId="4" fillId="0" borderId="1"/>
    <xf numFmtId="0" fontId="4" fillId="0" borderId="1"/>
    <xf numFmtId="0" fontId="4" fillId="0" borderId="1"/>
    <xf numFmtId="0" fontId="3" fillId="0" borderId="1"/>
    <xf numFmtId="9" fontId="22" fillId="0" borderId="1" applyBorder="0" applyProtection="0"/>
    <xf numFmtId="0" fontId="23" fillId="0" borderId="1" applyNumberFormat="0" applyBorder="0" applyProtection="0"/>
    <xf numFmtId="0" fontId="3" fillId="0" borderId="1"/>
    <xf numFmtId="0" fontId="3" fillId="0" borderId="1"/>
    <xf numFmtId="0" fontId="26" fillId="0" borderId="1"/>
    <xf numFmtId="0" fontId="2" fillId="0" borderId="1"/>
    <xf numFmtId="43" fontId="2" fillId="0" borderId="1" applyFont="0" applyFill="0" applyBorder="0" applyAlignment="0" applyProtection="0"/>
    <xf numFmtId="0" fontId="4" fillId="0" borderId="1"/>
    <xf numFmtId="0" fontId="4" fillId="0" borderId="1"/>
    <xf numFmtId="0" fontId="4" fillId="0" borderId="1"/>
    <xf numFmtId="0" fontId="4" fillId="0" borderId="1"/>
    <xf numFmtId="0" fontId="4" fillId="0" borderId="1"/>
    <xf numFmtId="0" fontId="51" fillId="0" borderId="1"/>
    <xf numFmtId="0" fontId="51" fillId="0" borderId="1"/>
    <xf numFmtId="0" fontId="51" fillId="0" borderId="1"/>
    <xf numFmtId="0" fontId="51" fillId="0" borderId="1"/>
    <xf numFmtId="43" fontId="4" fillId="0" borderId="1" applyFont="0" applyFill="0" applyBorder="0" applyAlignment="0" applyProtection="0"/>
    <xf numFmtId="43" fontId="4" fillId="0" borderId="1" applyFont="0" applyFill="0" applyBorder="0" applyAlignment="0" applyProtection="0"/>
    <xf numFmtId="0" fontId="51" fillId="0" borderId="1"/>
    <xf numFmtId="0" fontId="1" fillId="0" borderId="1"/>
    <xf numFmtId="0" fontId="1" fillId="0" borderId="1"/>
    <xf numFmtId="0" fontId="1" fillId="0" borderId="1"/>
    <xf numFmtId="0" fontId="1" fillId="0" borderId="1"/>
    <xf numFmtId="43" fontId="1" fillId="0" borderId="1" applyFont="0" applyFill="0" applyBorder="0" applyAlignment="0" applyProtection="0"/>
    <xf numFmtId="0" fontId="51" fillId="0" borderId="1"/>
    <xf numFmtId="41" fontId="54" fillId="0" borderId="0" applyFont="0" applyFill="0" applyBorder="0" applyAlignment="0" applyProtection="0"/>
  </cellStyleXfs>
  <cellXfs count="1106">
    <xf numFmtId="0" fontId="0" fillId="0" borderId="0" xfId="0"/>
    <xf numFmtId="0" fontId="6" fillId="8" borderId="0" xfId="0" applyFont="1" applyFill="1" applyAlignment="1">
      <alignment vertical="center"/>
    </xf>
    <xf numFmtId="0" fontId="6" fillId="0" borderId="0" xfId="0" applyFont="1" applyAlignment="1">
      <alignment vertical="center"/>
    </xf>
    <xf numFmtId="0" fontId="18" fillId="0" borderId="1" xfId="0" applyFont="1" applyBorder="1" applyAlignment="1">
      <alignment vertical="center"/>
    </xf>
    <xf numFmtId="0" fontId="18" fillId="0" borderId="1" xfId="1" applyFont="1" applyBorder="1" applyAlignment="1">
      <alignment vertical="center"/>
    </xf>
    <xf numFmtId="0" fontId="18" fillId="0" borderId="1" xfId="1" applyFont="1" applyBorder="1" applyAlignment="1">
      <alignment vertical="center" wrapText="1"/>
    </xf>
    <xf numFmtId="0" fontId="18" fillId="0" borderId="0" xfId="0" applyFont="1" applyAlignment="1">
      <alignment vertical="center"/>
    </xf>
    <xf numFmtId="0" fontId="18" fillId="0" borderId="1" xfId="0" applyFont="1" applyBorder="1" applyAlignment="1">
      <alignment vertical="center" wrapText="1"/>
    </xf>
    <xf numFmtId="0" fontId="18" fillId="0" borderId="0" xfId="0" applyFont="1" applyAlignment="1">
      <alignment vertical="center" wrapText="1"/>
    </xf>
    <xf numFmtId="0" fontId="18" fillId="0" borderId="1" xfId="0" applyFont="1" applyBorder="1" applyAlignment="1">
      <alignment horizontal="center" vertical="center"/>
    </xf>
    <xf numFmtId="0" fontId="18" fillId="0" borderId="1" xfId="1" applyFont="1" applyBorder="1" applyAlignment="1">
      <alignment horizontal="center" vertical="center"/>
    </xf>
    <xf numFmtId="0" fontId="18" fillId="0" borderId="0" xfId="0" applyFont="1" applyAlignment="1">
      <alignment horizontal="center" vertical="center"/>
    </xf>
    <xf numFmtId="0" fontId="13" fillId="0" borderId="3" xfId="1" applyFont="1" applyFill="1" applyBorder="1" applyAlignment="1" applyProtection="1">
      <alignment horizontal="center" vertical="top" wrapText="1"/>
    </xf>
    <xf numFmtId="0" fontId="12" fillId="0" borderId="3" xfId="1" applyFont="1" applyFill="1" applyBorder="1" applyAlignment="1" applyProtection="1">
      <alignment horizontal="center" vertical="top" wrapText="1"/>
    </xf>
    <xf numFmtId="0" fontId="13" fillId="13" borderId="3" xfId="1" applyFont="1" applyFill="1" applyBorder="1" applyAlignment="1" applyProtection="1">
      <alignment horizontal="center" vertical="top" wrapText="1"/>
    </xf>
    <xf numFmtId="0" fontId="12" fillId="13" borderId="3" xfId="1" applyFont="1" applyFill="1" applyBorder="1" applyAlignment="1" applyProtection="1">
      <alignment horizontal="center" vertical="top" wrapText="1"/>
    </xf>
    <xf numFmtId="0" fontId="5" fillId="2" borderId="16" xfId="0" applyFont="1" applyFill="1" applyBorder="1" applyAlignment="1">
      <alignment vertical="center"/>
    </xf>
    <xf numFmtId="0" fontId="5" fillId="2" borderId="17" xfId="0" applyFont="1" applyFill="1" applyBorder="1" applyAlignment="1">
      <alignment vertical="center"/>
    </xf>
    <xf numFmtId="0" fontId="5" fillId="2" borderId="18" xfId="0" applyFont="1" applyFill="1" applyBorder="1" applyAlignment="1">
      <alignment vertical="center"/>
    </xf>
    <xf numFmtId="0" fontId="6" fillId="0" borderId="3" xfId="1" applyFont="1" applyBorder="1" applyAlignment="1">
      <alignment vertical="center" wrapText="1"/>
    </xf>
    <xf numFmtId="0" fontId="14" fillId="0" borderId="3" xfId="7" applyNumberFormat="1" applyFont="1" applyBorder="1" applyAlignment="1" applyProtection="1">
      <alignment horizontal="center" vertical="center"/>
      <protection locked="0"/>
    </xf>
    <xf numFmtId="0" fontId="14" fillId="0" borderId="2" xfId="1" applyNumberFormat="1" applyFont="1" applyBorder="1" applyAlignment="1" applyProtection="1">
      <alignment horizontal="center" vertical="center"/>
      <protection locked="0"/>
    </xf>
    <xf numFmtId="0" fontId="21" fillId="0" borderId="2" xfId="0" applyNumberFormat="1" applyFont="1" applyBorder="1" applyAlignment="1" applyProtection="1">
      <alignment horizontal="center" vertical="center"/>
      <protection locked="0"/>
    </xf>
    <xf numFmtId="9" fontId="15" fillId="16" borderId="11" xfId="3" applyFont="1" applyFill="1" applyBorder="1" applyAlignment="1" applyProtection="1">
      <alignment horizontal="center" vertical="center"/>
    </xf>
    <xf numFmtId="3" fontId="21" fillId="0" borderId="2" xfId="5" applyNumberFormat="1" applyFont="1" applyBorder="1" applyAlignment="1" applyProtection="1">
      <alignment horizontal="center" vertical="center"/>
      <protection locked="0"/>
    </xf>
    <xf numFmtId="0" fontId="21" fillId="0" borderId="2" xfId="0" applyNumberFormat="1" applyFont="1" applyBorder="1" applyAlignment="1" applyProtection="1">
      <alignment horizontal="center" vertical="center"/>
    </xf>
    <xf numFmtId="3" fontId="21" fillId="0" borderId="2" xfId="5" applyNumberFormat="1" applyFont="1" applyBorder="1" applyAlignment="1" applyProtection="1">
      <alignment horizontal="center" vertical="center"/>
    </xf>
    <xf numFmtId="9" fontId="21" fillId="0" borderId="2" xfId="6" applyFont="1" applyBorder="1" applyAlignment="1" applyProtection="1">
      <alignment horizontal="center" vertical="center"/>
    </xf>
    <xf numFmtId="0" fontId="21" fillId="0" borderId="2" xfId="0" applyNumberFormat="1" applyFont="1" applyBorder="1" applyAlignment="1" applyProtection="1">
      <alignment horizontal="center" vertical="center" wrapText="1"/>
    </xf>
    <xf numFmtId="0" fontId="21" fillId="13" borderId="2" xfId="0" applyNumberFormat="1" applyFont="1" applyFill="1" applyBorder="1" applyAlignment="1" applyProtection="1">
      <alignment horizontal="center" vertical="center"/>
    </xf>
    <xf numFmtId="0" fontId="21" fillId="15" borderId="2" xfId="0" applyNumberFormat="1" applyFont="1" applyFill="1" applyBorder="1" applyAlignment="1" applyProtection="1">
      <alignment horizontal="center" vertical="center"/>
    </xf>
    <xf numFmtId="9" fontId="21" fillId="15" borderId="2" xfId="6" applyNumberFormat="1" applyFont="1" applyFill="1" applyBorder="1" applyAlignment="1" applyProtection="1">
      <alignment horizontal="center" vertical="center"/>
    </xf>
    <xf numFmtId="3" fontId="21" fillId="13" borderId="2" xfId="5" applyNumberFormat="1" applyFont="1" applyFill="1" applyBorder="1" applyAlignment="1" applyProtection="1">
      <alignment horizontal="center" vertical="center"/>
    </xf>
    <xf numFmtId="3" fontId="21" fillId="15" borderId="2" xfId="5" applyNumberFormat="1" applyFont="1" applyFill="1" applyBorder="1" applyAlignment="1" applyProtection="1">
      <alignment horizontal="center" vertical="center"/>
    </xf>
    <xf numFmtId="3" fontId="21" fillId="15" borderId="2" xfId="6" applyNumberFormat="1" applyFont="1" applyFill="1" applyBorder="1" applyAlignment="1" applyProtection="1">
      <alignment horizontal="center" vertical="center"/>
    </xf>
    <xf numFmtId="3" fontId="21" fillId="13" borderId="2" xfId="0" applyNumberFormat="1" applyFont="1" applyFill="1" applyBorder="1" applyAlignment="1" applyProtection="1">
      <alignment horizontal="center" vertical="center"/>
    </xf>
    <xf numFmtId="3" fontId="21" fillId="15" borderId="2" xfId="0" applyNumberFormat="1" applyFont="1" applyFill="1" applyBorder="1" applyAlignment="1" applyProtection="1">
      <alignment horizontal="center" vertical="center"/>
    </xf>
    <xf numFmtId="0" fontId="18" fillId="6" borderId="2" xfId="0" applyFont="1" applyFill="1" applyBorder="1" applyAlignment="1" applyProtection="1">
      <alignment horizontal="justify" vertical="center" wrapText="1"/>
    </xf>
    <xf numFmtId="0" fontId="18" fillId="5" borderId="5" xfId="0" applyFont="1" applyFill="1" applyBorder="1" applyAlignment="1" applyProtection="1">
      <alignment horizontal="justify" vertical="center" wrapText="1"/>
    </xf>
    <xf numFmtId="0" fontId="18" fillId="9" borderId="2" xfId="0" applyFont="1" applyFill="1" applyBorder="1" applyAlignment="1" applyProtection="1">
      <alignment horizontal="justify" vertical="center" wrapText="1"/>
    </xf>
    <xf numFmtId="9" fontId="21" fillId="13" borderId="2" xfId="6" applyFont="1" applyFill="1" applyBorder="1" applyAlignment="1" applyProtection="1">
      <alignment horizontal="center" vertical="center"/>
    </xf>
    <xf numFmtId="9" fontId="21" fillId="15" borderId="2" xfId="6" applyFont="1" applyFill="1" applyBorder="1" applyAlignment="1" applyProtection="1">
      <alignment horizontal="center" vertical="center"/>
    </xf>
    <xf numFmtId="9" fontId="21" fillId="15" borderId="2" xfId="0" applyNumberFormat="1" applyFont="1" applyFill="1" applyBorder="1" applyAlignment="1" applyProtection="1">
      <alignment horizontal="center" vertical="center"/>
    </xf>
    <xf numFmtId="1" fontId="21" fillId="15" borderId="2" xfId="0" applyNumberFormat="1" applyFont="1" applyFill="1" applyBorder="1" applyAlignment="1" applyProtection="1">
      <alignment horizontal="center" vertical="center"/>
    </xf>
    <xf numFmtId="0" fontId="14" fillId="0" borderId="3" xfId="7" applyNumberFormat="1" applyFont="1" applyBorder="1" applyAlignment="1" applyProtection="1">
      <alignment horizontal="center" vertical="center"/>
    </xf>
    <xf numFmtId="0" fontId="14" fillId="0" borderId="2" xfId="1" applyNumberFormat="1" applyFont="1" applyBorder="1" applyAlignment="1" applyProtection="1">
      <alignment horizontal="center" vertical="center"/>
    </xf>
    <xf numFmtId="0" fontId="14" fillId="13" borderId="3" xfId="7" applyNumberFormat="1" applyFont="1" applyFill="1" applyBorder="1" applyAlignment="1" applyProtection="1">
      <alignment horizontal="center" vertical="center"/>
    </xf>
    <xf numFmtId="0" fontId="14" fillId="15" borderId="3" xfId="7" applyNumberFormat="1" applyFont="1" applyFill="1" applyBorder="1" applyAlignment="1" applyProtection="1">
      <alignment horizontal="center" vertical="center"/>
    </xf>
    <xf numFmtId="9" fontId="14" fillId="15" borderId="3" xfId="8" applyNumberFormat="1" applyFont="1" applyFill="1" applyBorder="1" applyAlignment="1" applyProtection="1">
      <alignment horizontal="center" vertical="center"/>
    </xf>
    <xf numFmtId="1" fontId="21" fillId="0" borderId="2" xfId="0" applyNumberFormat="1" applyFont="1" applyBorder="1" applyAlignment="1" applyProtection="1">
      <alignment horizontal="center" vertical="center"/>
    </xf>
    <xf numFmtId="0" fontId="6" fillId="0" borderId="6" xfId="1" applyFont="1" applyFill="1" applyBorder="1" applyAlignment="1">
      <alignment horizontal="left" vertical="center" wrapText="1"/>
    </xf>
    <xf numFmtId="0" fontId="18" fillId="0" borderId="2" xfId="0" applyFont="1" applyBorder="1" applyAlignment="1" applyProtection="1">
      <alignment vertical="center" wrapText="1"/>
    </xf>
    <xf numFmtId="0" fontId="18" fillId="5" borderId="2" xfId="0" applyFont="1" applyFill="1" applyBorder="1" applyAlignment="1" applyProtection="1">
      <alignment horizontal="justify" vertical="center" wrapText="1"/>
    </xf>
    <xf numFmtId="0" fontId="18" fillId="0" borderId="2" xfId="0" applyFont="1" applyBorder="1" applyAlignment="1" applyProtection="1">
      <alignment horizontal="justify" vertical="center" wrapText="1"/>
    </xf>
    <xf numFmtId="0" fontId="18" fillId="0" borderId="2" xfId="0" applyFont="1" applyBorder="1" applyAlignment="1" applyProtection="1">
      <alignment horizontal="center" vertical="center" wrapText="1"/>
    </xf>
    <xf numFmtId="9" fontId="18" fillId="5" borderId="2" xfId="0" applyNumberFormat="1" applyFont="1" applyFill="1" applyBorder="1" applyAlignment="1" applyProtection="1">
      <alignment horizontal="center" vertical="center" wrapText="1"/>
    </xf>
    <xf numFmtId="9" fontId="18" fillId="0" borderId="2" xfId="0" applyNumberFormat="1" applyFont="1" applyBorder="1" applyAlignment="1" applyProtection="1">
      <alignment horizontal="center" vertical="center" wrapText="1"/>
    </xf>
    <xf numFmtId="0" fontId="18" fillId="8" borderId="2" xfId="0" applyFont="1" applyFill="1" applyBorder="1" applyAlignment="1" applyProtection="1">
      <alignment horizontal="justify" vertical="center" wrapText="1"/>
    </xf>
    <xf numFmtId="9" fontId="18" fillId="8" borderId="2" xfId="0" applyNumberFormat="1" applyFont="1" applyFill="1" applyBorder="1" applyAlignment="1" applyProtection="1">
      <alignment horizontal="center" vertical="center" wrapText="1"/>
    </xf>
    <xf numFmtId="0" fontId="18" fillId="10" borderId="2" xfId="0" applyFont="1" applyFill="1" applyBorder="1" applyAlignment="1" applyProtection="1">
      <alignment horizontal="justify" vertical="center" wrapText="1"/>
    </xf>
    <xf numFmtId="0" fontId="18" fillId="0" borderId="2" xfId="0" applyFont="1" applyFill="1" applyBorder="1" applyAlignment="1" applyProtection="1">
      <alignment horizontal="justify" vertical="center" wrapText="1"/>
    </xf>
    <xf numFmtId="0" fontId="19" fillId="0" borderId="3" xfId="0" applyFont="1" applyBorder="1" applyAlignment="1" applyProtection="1">
      <alignment vertical="center" wrapText="1"/>
    </xf>
    <xf numFmtId="0" fontId="18" fillId="0" borderId="2" xfId="0" applyFont="1" applyBorder="1" applyAlignment="1" applyProtection="1">
      <alignment horizontal="justify" vertical="center" wrapText="1"/>
    </xf>
    <xf numFmtId="9" fontId="18" fillId="0" borderId="2" xfId="0" applyNumberFormat="1"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2" xfId="0" applyFont="1" applyFill="1" applyBorder="1" applyAlignment="1" applyProtection="1">
      <alignment horizontal="justify" vertical="center" wrapText="1"/>
    </xf>
    <xf numFmtId="0" fontId="18" fillId="5" borderId="2" xfId="0" applyFont="1" applyFill="1" applyBorder="1" applyAlignment="1" applyProtection="1">
      <alignment horizontal="justify" vertical="center" wrapText="1"/>
    </xf>
    <xf numFmtId="0" fontId="18" fillId="10" borderId="2" xfId="0" applyFont="1" applyFill="1" applyBorder="1" applyAlignment="1" applyProtection="1">
      <alignment horizontal="justify" vertical="center" wrapText="1"/>
    </xf>
    <xf numFmtId="0" fontId="18" fillId="7" borderId="2" xfId="0" applyFont="1" applyFill="1" applyBorder="1" applyAlignment="1" applyProtection="1">
      <alignment horizontal="justify" vertical="center" wrapText="1"/>
    </xf>
    <xf numFmtId="9" fontId="21" fillId="0" borderId="5" xfId="0" applyNumberFormat="1" applyFont="1" applyBorder="1" applyAlignment="1" applyProtection="1">
      <alignment horizontal="center" vertical="center"/>
    </xf>
    <xf numFmtId="9" fontId="21" fillId="13" borderId="5" xfId="0" applyNumberFormat="1" applyFont="1" applyFill="1" applyBorder="1" applyAlignment="1" applyProtection="1">
      <alignment horizontal="center" vertical="center"/>
    </xf>
    <xf numFmtId="9" fontId="21" fillId="0" borderId="5" xfId="0" applyNumberFormat="1" applyFont="1" applyBorder="1" applyAlignment="1" applyProtection="1">
      <alignment horizontal="center" vertical="center"/>
    </xf>
    <xf numFmtId="9" fontId="21" fillId="13" borderId="5" xfId="0" applyNumberFormat="1" applyFont="1" applyFill="1" applyBorder="1" applyAlignment="1" applyProtection="1">
      <alignment horizontal="center" vertical="center"/>
    </xf>
    <xf numFmtId="0" fontId="18" fillId="0" borderId="3" xfId="0" applyFont="1" applyBorder="1" applyAlignment="1" applyProtection="1">
      <alignment vertical="center" wrapText="1"/>
    </xf>
    <xf numFmtId="9" fontId="18" fillId="0" borderId="3" xfId="0" applyNumberFormat="1" applyFont="1" applyFill="1" applyBorder="1" applyAlignment="1" applyProtection="1">
      <alignment horizontal="center" vertical="center" wrapText="1"/>
    </xf>
    <xf numFmtId="0" fontId="18" fillId="8" borderId="3" xfId="0" applyFont="1" applyFill="1" applyBorder="1" applyAlignment="1" applyProtection="1">
      <alignment vertical="center" wrapText="1"/>
    </xf>
    <xf numFmtId="0" fontId="18" fillId="0" borderId="3" xfId="0" applyFont="1" applyFill="1" applyBorder="1" applyAlignment="1" applyProtection="1">
      <alignment vertical="center" wrapText="1"/>
    </xf>
    <xf numFmtId="9" fontId="15" fillId="16" borderId="19" xfId="3" applyFont="1" applyFill="1" applyBorder="1" applyAlignment="1" applyProtection="1">
      <alignment horizontal="center" vertical="center"/>
    </xf>
    <xf numFmtId="0" fontId="13" fillId="0" borderId="2" xfId="1" applyFont="1" applyFill="1" applyBorder="1" applyAlignment="1" applyProtection="1">
      <alignment horizontal="center" vertical="top" wrapText="1"/>
    </xf>
    <xf numFmtId="0" fontId="12" fillId="0" borderId="2" xfId="1" applyFont="1" applyFill="1" applyBorder="1" applyAlignment="1" applyProtection="1">
      <alignment horizontal="center" vertical="top" wrapText="1"/>
    </xf>
    <xf numFmtId="0" fontId="13" fillId="13" borderId="2" xfId="1" applyFont="1" applyFill="1" applyBorder="1" applyAlignment="1" applyProtection="1">
      <alignment horizontal="center" vertical="top" wrapText="1"/>
    </xf>
    <xf numFmtId="0" fontId="12" fillId="13" borderId="2" xfId="1" applyFont="1" applyFill="1" applyBorder="1" applyAlignment="1" applyProtection="1">
      <alignment horizontal="center" vertical="top" wrapText="1"/>
    </xf>
    <xf numFmtId="0" fontId="7" fillId="0" borderId="3" xfId="1" applyFont="1" applyBorder="1" applyAlignment="1">
      <alignment horizontal="justify" vertical="center" wrapText="1"/>
    </xf>
    <xf numFmtId="0" fontId="6" fillId="0" borderId="2" xfId="1" applyFont="1" applyFill="1" applyBorder="1" applyAlignment="1">
      <alignment vertical="center" wrapText="1"/>
    </xf>
    <xf numFmtId="0" fontId="6" fillId="0" borderId="2" xfId="1" applyFont="1" applyFill="1" applyBorder="1" applyAlignment="1">
      <alignment horizontal="left" vertical="center" wrapText="1"/>
    </xf>
    <xf numFmtId="0" fontId="6" fillId="0" borderId="2" xfId="1" applyFont="1" applyFill="1" applyBorder="1" applyAlignment="1">
      <alignment horizontal="center" vertical="center" wrapText="1"/>
    </xf>
    <xf numFmtId="0" fontId="18" fillId="5" borderId="2" xfId="0" applyFont="1" applyFill="1" applyBorder="1" applyAlignment="1" applyProtection="1">
      <alignment horizontal="justify" vertical="center" wrapText="1"/>
    </xf>
    <xf numFmtId="0" fontId="18" fillId="0" borderId="2" xfId="0" applyFont="1" applyBorder="1" applyAlignment="1" applyProtection="1">
      <alignment horizontal="justify" vertical="center" wrapText="1"/>
    </xf>
    <xf numFmtId="9" fontId="21" fillId="15" borderId="3" xfId="6" applyNumberFormat="1" applyFont="1" applyFill="1" applyBorder="1" applyAlignment="1" applyProtection="1">
      <alignment horizontal="center" vertical="center"/>
    </xf>
    <xf numFmtId="0" fontId="21" fillId="15" borderId="3" xfId="5" applyNumberFormat="1" applyFont="1" applyFill="1" applyBorder="1" applyAlignment="1" applyProtection="1">
      <alignment horizontal="center" vertical="center"/>
    </xf>
    <xf numFmtId="0" fontId="21" fillId="15" borderId="3" xfId="6" applyNumberFormat="1" applyFont="1" applyFill="1" applyBorder="1" applyAlignment="1" applyProtection="1">
      <alignment horizontal="center" vertical="center"/>
    </xf>
    <xf numFmtId="0" fontId="21" fillId="0" borderId="3" xfId="5" applyNumberFormat="1" applyFont="1" applyBorder="1" applyAlignment="1" applyProtection="1">
      <alignment horizontal="center" vertical="center"/>
    </xf>
    <xf numFmtId="0" fontId="21" fillId="0" borderId="3" xfId="5" applyNumberFormat="1" applyFont="1" applyBorder="1" applyAlignment="1" applyProtection="1">
      <alignment horizontal="center" vertical="center"/>
      <protection locked="0"/>
    </xf>
    <xf numFmtId="0" fontId="21" fillId="13" borderId="3" xfId="5" applyNumberFormat="1" applyFont="1" applyFill="1" applyBorder="1" applyAlignment="1" applyProtection="1">
      <alignment horizontal="center" vertical="center"/>
    </xf>
    <xf numFmtId="0" fontId="18" fillId="5" borderId="2" xfId="0" applyFont="1" applyFill="1" applyBorder="1" applyAlignment="1" applyProtection="1">
      <alignment horizontal="center" vertical="center" wrapText="1"/>
    </xf>
    <xf numFmtId="0" fontId="18" fillId="0" borderId="2" xfId="1" applyFont="1" applyBorder="1" applyAlignment="1" applyProtection="1">
      <alignment horizontal="left" vertical="center" wrapText="1"/>
    </xf>
    <xf numFmtId="0" fontId="18" fillId="0" borderId="6" xfId="1" applyFont="1" applyBorder="1" applyAlignment="1" applyProtection="1">
      <alignment horizontal="left" vertical="center" wrapText="1"/>
    </xf>
    <xf numFmtId="0" fontId="18" fillId="5" borderId="6" xfId="1" applyFont="1" applyFill="1" applyBorder="1" applyAlignment="1" applyProtection="1">
      <alignment horizontal="left" vertical="center" wrapText="1"/>
    </xf>
    <xf numFmtId="0" fontId="18" fillId="5" borderId="2" xfId="1" applyFont="1" applyFill="1" applyBorder="1" applyAlignment="1" applyProtection="1">
      <alignment horizontal="left" vertical="center" wrapText="1"/>
    </xf>
    <xf numFmtId="9" fontId="21" fillId="0" borderId="5" xfId="0" applyNumberFormat="1" applyFont="1" applyBorder="1" applyAlignment="1" applyProtection="1">
      <alignment horizontal="center" vertical="center"/>
    </xf>
    <xf numFmtId="9" fontId="29" fillId="16" borderId="11" xfId="3" applyFont="1" applyFill="1" applyBorder="1" applyAlignment="1" applyProtection="1">
      <alignment horizontal="center" vertical="center"/>
    </xf>
    <xf numFmtId="0" fontId="35" fillId="0" borderId="3" xfId="1" applyFont="1" applyFill="1" applyBorder="1" applyAlignment="1" applyProtection="1">
      <alignment horizontal="center" vertical="top" wrapText="1"/>
    </xf>
    <xf numFmtId="0" fontId="36" fillId="0" borderId="3" xfId="1" applyFont="1" applyFill="1" applyBorder="1" applyAlignment="1" applyProtection="1">
      <alignment horizontal="center" vertical="top" wrapText="1"/>
    </xf>
    <xf numFmtId="0" fontId="35" fillId="21" borderId="3" xfId="1" applyFont="1" applyFill="1" applyBorder="1" applyAlignment="1" applyProtection="1">
      <alignment horizontal="center" vertical="top" wrapText="1"/>
    </xf>
    <xf numFmtId="0" fontId="36" fillId="21" borderId="3" xfId="1" applyFont="1" applyFill="1" applyBorder="1" applyAlignment="1" applyProtection="1">
      <alignment horizontal="center" vertical="top" wrapText="1"/>
    </xf>
    <xf numFmtId="0" fontId="27" fillId="0" borderId="1" xfId="9" applyFont="1"/>
    <xf numFmtId="0" fontId="27" fillId="0" borderId="2" xfId="9" applyFont="1" applyBorder="1" applyAlignment="1">
      <alignment horizontal="center" vertical="center" wrapText="1"/>
    </xf>
    <xf numFmtId="0" fontId="27" fillId="0" borderId="2" xfId="9" applyFont="1" applyBorder="1" applyAlignment="1">
      <alignment horizontal="center" vertical="center" wrapText="1"/>
    </xf>
    <xf numFmtId="0" fontId="33" fillId="25" borderId="2" xfId="9" applyFont="1" applyFill="1" applyBorder="1" applyAlignment="1">
      <alignment horizontal="center" vertical="center" wrapText="1"/>
    </xf>
    <xf numFmtId="0" fontId="4" fillId="0" borderId="1" xfId="23" applyBorder="1" applyAlignment="1">
      <alignment vertical="center"/>
    </xf>
    <xf numFmtId="0" fontId="4" fillId="0" borderId="1" xfId="23" applyBorder="1" applyAlignment="1">
      <alignment horizontal="center" vertical="center"/>
    </xf>
    <xf numFmtId="0" fontId="4" fillId="0" borderId="1" xfId="23" applyAlignment="1">
      <alignment vertical="center"/>
    </xf>
    <xf numFmtId="0" fontId="32" fillId="8" borderId="3" xfId="23" applyFont="1" applyFill="1" applyBorder="1" applyAlignment="1">
      <alignment horizontal="left"/>
    </xf>
    <xf numFmtId="0" fontId="32" fillId="8" borderId="28" xfId="23" applyFont="1" applyFill="1" applyBorder="1" applyAlignment="1">
      <alignment horizontal="left"/>
    </xf>
    <xf numFmtId="0" fontId="31" fillId="8" borderId="5" xfId="23" applyFont="1" applyFill="1" applyBorder="1" applyAlignment="1">
      <alignment horizontal="left"/>
    </xf>
    <xf numFmtId="0" fontId="31" fillId="8" borderId="29" xfId="23" applyFont="1" applyFill="1" applyBorder="1" applyAlignment="1">
      <alignment horizontal="center"/>
    </xf>
    <xf numFmtId="0" fontId="39" fillId="0" borderId="1" xfId="23" applyFont="1" applyBorder="1" applyAlignment="1">
      <alignment horizontal="center" vertical="center"/>
    </xf>
    <xf numFmtId="0" fontId="38" fillId="24" borderId="51" xfId="23" applyFont="1" applyFill="1" applyBorder="1" applyAlignment="1">
      <alignment horizontal="center" vertical="center"/>
    </xf>
    <xf numFmtId="0" fontId="11" fillId="28" borderId="55" xfId="9" applyFont="1" applyFill="1" applyBorder="1" applyAlignment="1">
      <alignment horizontal="left" vertical="center"/>
    </xf>
    <xf numFmtId="0" fontId="11" fillId="28" borderId="57" xfId="9" applyFont="1" applyFill="1" applyBorder="1" applyAlignment="1">
      <alignment horizontal="left" vertical="center" wrapText="1"/>
    </xf>
    <xf numFmtId="0" fontId="11" fillId="28" borderId="58" xfId="23" applyFont="1" applyFill="1" applyBorder="1" applyAlignment="1">
      <alignment vertical="center" wrapText="1"/>
    </xf>
    <xf numFmtId="0" fontId="11" fillId="28" borderId="57" xfId="23" applyFont="1" applyFill="1" applyBorder="1" applyAlignment="1">
      <alignment horizontal="left" vertical="center" wrapText="1"/>
    </xf>
    <xf numFmtId="0" fontId="11" fillId="28" borderId="57" xfId="23" applyFont="1" applyFill="1" applyBorder="1" applyAlignment="1">
      <alignment vertical="center" wrapText="1"/>
    </xf>
    <xf numFmtId="0" fontId="4" fillId="0" borderId="1" xfId="23" applyBorder="1"/>
    <xf numFmtId="0" fontId="11" fillId="28" borderId="21" xfId="9" applyFont="1" applyFill="1" applyBorder="1" applyAlignment="1">
      <alignment horizontal="left" vertical="center" wrapText="1"/>
    </xf>
    <xf numFmtId="0" fontId="11" fillId="28" borderId="55" xfId="9" applyFont="1" applyFill="1" applyBorder="1" applyAlignment="1">
      <alignment horizontal="left" vertical="center" wrapText="1"/>
    </xf>
    <xf numFmtId="0" fontId="11" fillId="28" borderId="59" xfId="23" applyFont="1" applyFill="1" applyBorder="1" applyAlignment="1">
      <alignment vertical="center" wrapText="1"/>
    </xf>
    <xf numFmtId="0" fontId="4" fillId="0" borderId="2" xfId="9" applyFont="1" applyBorder="1" applyAlignment="1">
      <alignment horizontal="center" vertical="center" wrapText="1"/>
    </xf>
    <xf numFmtId="0" fontId="4" fillId="0" borderId="2" xfId="9" applyFont="1" applyBorder="1" applyAlignment="1">
      <alignment horizontal="left" vertical="center" wrapText="1"/>
    </xf>
    <xf numFmtId="0" fontId="4" fillId="0" borderId="2" xfId="9" quotePrefix="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quotePrefix="1" applyFont="1" applyBorder="1" applyAlignment="1">
      <alignment horizontal="center" vertical="center" wrapText="1"/>
    </xf>
    <xf numFmtId="0" fontId="11" fillId="28" borderId="58" xfId="23" applyFont="1" applyFill="1" applyBorder="1" applyAlignment="1">
      <alignment horizontal="left" vertical="center" wrapText="1"/>
    </xf>
    <xf numFmtId="0" fontId="11" fillId="29" borderId="2" xfId="1" applyFont="1" applyFill="1" applyBorder="1" applyAlignment="1" applyProtection="1">
      <alignment vertical="center"/>
    </xf>
    <xf numFmtId="0" fontId="11" fillId="29" borderId="2" xfId="1" applyFont="1" applyFill="1" applyBorder="1" applyAlignment="1" applyProtection="1">
      <alignment vertical="center" wrapText="1"/>
    </xf>
    <xf numFmtId="0" fontId="27" fillId="0" borderId="2" xfId="9" applyFont="1" applyBorder="1" applyAlignment="1" applyProtection="1">
      <alignment horizontal="center" vertical="center" wrapText="1"/>
      <protection locked="0"/>
    </xf>
    <xf numFmtId="0" fontId="27" fillId="0" borderId="2" xfId="9" applyFont="1" applyBorder="1" applyAlignment="1" applyProtection="1">
      <alignment horizontal="center" vertical="center" wrapText="1"/>
    </xf>
    <xf numFmtId="0" fontId="4" fillId="0" borderId="2" xfId="9" applyFont="1" applyBorder="1" applyAlignment="1" applyProtection="1">
      <alignment horizontal="center" vertical="center" wrapText="1"/>
      <protection locked="0"/>
    </xf>
    <xf numFmtId="0" fontId="4" fillId="0" borderId="2" xfId="9" applyFont="1" applyBorder="1" applyAlignment="1" applyProtection="1">
      <alignment vertical="center" wrapText="1"/>
      <protection locked="0"/>
    </xf>
    <xf numFmtId="0" fontId="13" fillId="0" borderId="63" xfId="1" applyFont="1" applyFill="1" applyBorder="1" applyAlignment="1" applyProtection="1">
      <alignment horizontal="center" vertical="top" wrapText="1"/>
    </xf>
    <xf numFmtId="0" fontId="12" fillId="0" borderId="63" xfId="1" applyFont="1" applyFill="1" applyBorder="1" applyAlignment="1" applyProtection="1">
      <alignment horizontal="center" vertical="top" wrapText="1"/>
    </xf>
    <xf numFmtId="0" fontId="13" fillId="21" borderId="63" xfId="1" applyFont="1" applyFill="1" applyBorder="1" applyAlignment="1" applyProtection="1">
      <alignment horizontal="center" vertical="top" wrapText="1"/>
    </xf>
    <xf numFmtId="0" fontId="12" fillId="21" borderId="63" xfId="1" applyFont="1" applyFill="1" applyBorder="1" applyAlignment="1" applyProtection="1">
      <alignment horizontal="center" vertical="top" wrapText="1"/>
    </xf>
    <xf numFmtId="3" fontId="28" fillId="21" borderId="63" xfId="7" applyNumberFormat="1" applyFont="1" applyFill="1" applyBorder="1" applyAlignment="1" applyProtection="1">
      <alignment horizontal="center" vertical="center"/>
    </xf>
    <xf numFmtId="3" fontId="28" fillId="30" borderId="63" xfId="0" applyNumberFormat="1" applyFont="1" applyFill="1" applyBorder="1" applyAlignment="1" applyProtection="1">
      <alignment horizontal="center" vertical="center"/>
    </xf>
    <xf numFmtId="3" fontId="28" fillId="30" borderId="63" xfId="8" applyNumberFormat="1" applyFont="1" applyFill="1" applyBorder="1" applyAlignment="1" applyProtection="1">
      <alignment horizontal="center" vertical="center"/>
    </xf>
    <xf numFmtId="9" fontId="28" fillId="21" borderId="63" xfId="8" applyNumberFormat="1" applyFont="1" applyFill="1" applyBorder="1" applyAlignment="1" applyProtection="1">
      <alignment horizontal="center" vertical="center"/>
    </xf>
    <xf numFmtId="1" fontId="28" fillId="21" borderId="63" xfId="7" applyNumberFormat="1" applyFont="1" applyFill="1" applyBorder="1" applyAlignment="1" applyProtection="1">
      <alignment horizontal="center" vertical="center"/>
    </xf>
    <xf numFmtId="1" fontId="28" fillId="30" borderId="63" xfId="0" applyNumberFormat="1" applyFont="1" applyFill="1" applyBorder="1" applyAlignment="1" applyProtection="1">
      <alignment horizontal="center" vertical="center"/>
    </xf>
    <xf numFmtId="1" fontId="28" fillId="30" borderId="63" xfId="8" applyNumberFormat="1" applyFont="1" applyFill="1" applyBorder="1" applyAlignment="1" applyProtection="1">
      <alignment horizontal="center" vertical="center"/>
    </xf>
    <xf numFmtId="9" fontId="28" fillId="21" borderId="63" xfId="8" applyFont="1" applyFill="1" applyBorder="1" applyAlignment="1" applyProtection="1">
      <alignment horizontal="center" vertical="center"/>
    </xf>
    <xf numFmtId="0" fontId="11" fillId="29" borderId="62" xfId="1" applyFont="1" applyFill="1" applyBorder="1" applyAlignment="1" applyProtection="1">
      <alignment vertical="center"/>
    </xf>
    <xf numFmtId="0" fontId="11" fillId="29" borderId="62" xfId="1" applyFont="1" applyFill="1" applyBorder="1" applyAlignment="1" applyProtection="1">
      <alignment vertical="center" wrapText="1"/>
    </xf>
    <xf numFmtId="0" fontId="35" fillId="0" borderId="63" xfId="1" applyFont="1" applyFill="1" applyBorder="1" applyAlignment="1" applyProtection="1">
      <alignment horizontal="center" vertical="top" wrapText="1"/>
    </xf>
    <xf numFmtId="0" fontId="36" fillId="0" borderId="63" xfId="1" applyFont="1" applyFill="1" applyBorder="1" applyAlignment="1" applyProtection="1">
      <alignment horizontal="center" vertical="top" wrapText="1"/>
    </xf>
    <xf numFmtId="0" fontId="35" fillId="21" borderId="63" xfId="1" applyFont="1" applyFill="1" applyBorder="1" applyAlignment="1" applyProtection="1">
      <alignment horizontal="center" vertical="top" wrapText="1"/>
    </xf>
    <xf numFmtId="0" fontId="36" fillId="21" borderId="63" xfId="1" applyFont="1" applyFill="1" applyBorder="1" applyAlignment="1" applyProtection="1">
      <alignment horizontal="center" vertical="top" wrapText="1"/>
    </xf>
    <xf numFmtId="0" fontId="27" fillId="5" borderId="72" xfId="0" applyFont="1" applyFill="1" applyBorder="1" applyAlignment="1" applyProtection="1">
      <alignment horizontal="left" vertical="center" wrapText="1"/>
    </xf>
    <xf numFmtId="0" fontId="6" fillId="0" borderId="0" xfId="0" applyFont="1" applyAlignment="1" applyProtection="1">
      <alignment vertical="center"/>
    </xf>
    <xf numFmtId="0" fontId="0" fillId="0" borderId="0" xfId="0" applyFill="1" applyProtection="1"/>
    <xf numFmtId="3" fontId="28" fillId="21" borderId="63" xfId="8" applyNumberFormat="1" applyFont="1" applyFill="1" applyBorder="1" applyAlignment="1" applyProtection="1">
      <alignment horizontal="center" vertical="center"/>
    </xf>
    <xf numFmtId="9" fontId="28" fillId="0" borderId="63" xfId="8" applyNumberFormat="1" applyFont="1" applyFill="1" applyBorder="1" applyAlignment="1" applyProtection="1">
      <alignment horizontal="center" vertical="center"/>
    </xf>
    <xf numFmtId="1" fontId="28" fillId="21" borderId="63" xfId="8" applyNumberFormat="1" applyFont="1" applyFill="1" applyBorder="1" applyAlignment="1" applyProtection="1">
      <alignment horizontal="center" vertical="center"/>
    </xf>
    <xf numFmtId="1" fontId="28" fillId="21" borderId="63" xfId="0" applyNumberFormat="1" applyFont="1" applyFill="1" applyBorder="1" applyAlignment="1" applyProtection="1">
      <alignment horizontal="center" vertical="center"/>
    </xf>
    <xf numFmtId="9" fontId="28" fillId="32" borderId="63" xfId="8" applyNumberFormat="1" applyFont="1" applyFill="1" applyBorder="1" applyAlignment="1" applyProtection="1">
      <alignment horizontal="center" vertical="center"/>
    </xf>
    <xf numFmtId="0" fontId="28" fillId="21" borderId="63" xfId="7" applyNumberFormat="1" applyFont="1" applyFill="1" applyBorder="1" applyAlignment="1" applyProtection="1">
      <alignment horizontal="center" vertical="center" wrapText="1"/>
    </xf>
    <xf numFmtId="3" fontId="28" fillId="21" borderId="63" xfId="0" applyNumberFormat="1" applyFont="1" applyFill="1" applyBorder="1" applyAlignment="1" applyProtection="1">
      <alignment horizontal="center" vertical="center"/>
    </xf>
    <xf numFmtId="0" fontId="35" fillId="0" borderId="76" xfId="1" applyFont="1" applyFill="1" applyBorder="1" applyAlignment="1" applyProtection="1">
      <alignment horizontal="center" vertical="top" wrapText="1"/>
    </xf>
    <xf numFmtId="0" fontId="36" fillId="0" borderId="76" xfId="1" applyFont="1" applyFill="1" applyBorder="1" applyAlignment="1" applyProtection="1">
      <alignment horizontal="center" vertical="top" wrapText="1"/>
    </xf>
    <xf numFmtId="0" fontId="35" fillId="21" borderId="76" xfId="1" applyFont="1" applyFill="1" applyBorder="1" applyAlignment="1" applyProtection="1">
      <alignment horizontal="center" vertical="top" wrapText="1"/>
    </xf>
    <xf numFmtId="0" fontId="36" fillId="21" borderId="76" xfId="1" applyFont="1" applyFill="1" applyBorder="1" applyAlignment="1" applyProtection="1">
      <alignment horizontal="center" vertical="top" wrapText="1"/>
    </xf>
    <xf numFmtId="0" fontId="11" fillId="29" borderId="84" xfId="1" applyFont="1" applyFill="1" applyBorder="1" applyAlignment="1" applyProtection="1">
      <alignment vertical="center"/>
    </xf>
    <xf numFmtId="0" fontId="11" fillId="29" borderId="84" xfId="1" applyFont="1" applyFill="1" applyBorder="1" applyAlignment="1" applyProtection="1">
      <alignment vertical="center" wrapText="1"/>
    </xf>
    <xf numFmtId="9" fontId="28" fillId="21" borderId="63" xfId="6" applyFont="1" applyFill="1" applyBorder="1" applyAlignment="1" applyProtection="1">
      <alignment horizontal="center" vertical="center"/>
    </xf>
    <xf numFmtId="9" fontId="29" fillId="16" borderId="91" xfId="3" applyFont="1" applyFill="1" applyBorder="1" applyAlignment="1" applyProtection="1">
      <alignment horizontal="center" vertical="center"/>
    </xf>
    <xf numFmtId="0" fontId="11" fillId="29" borderId="92" xfId="1" applyFont="1" applyFill="1" applyBorder="1" applyAlignment="1" applyProtection="1">
      <alignment vertical="center"/>
    </xf>
    <xf numFmtId="0" fontId="11" fillId="29" borderId="92" xfId="1" applyFont="1" applyFill="1" applyBorder="1" applyAlignment="1" applyProtection="1">
      <alignment vertical="center" wrapText="1"/>
    </xf>
    <xf numFmtId="9" fontId="27" fillId="0" borderId="92" xfId="0" applyNumberFormat="1" applyFont="1" applyBorder="1" applyAlignment="1" applyProtection="1">
      <alignment horizontal="center" vertical="center" wrapText="1"/>
    </xf>
    <xf numFmtId="0" fontId="31" fillId="0" borderId="92" xfId="0" applyFont="1" applyBorder="1" applyAlignment="1" applyProtection="1">
      <alignment horizontal="center" vertical="center" wrapText="1"/>
    </xf>
    <xf numFmtId="0" fontId="35" fillId="0" borderId="101" xfId="1" applyFont="1" applyFill="1" applyBorder="1" applyAlignment="1" applyProtection="1">
      <alignment horizontal="center" vertical="top" wrapText="1"/>
    </xf>
    <xf numFmtId="0" fontId="36" fillId="0" borderId="101" xfId="1" applyFont="1" applyFill="1" applyBorder="1" applyAlignment="1" applyProtection="1">
      <alignment horizontal="center" vertical="top" wrapText="1"/>
    </xf>
    <xf numFmtId="0" fontId="35" fillId="21" borderId="101" xfId="1" applyFont="1" applyFill="1" applyBorder="1" applyAlignment="1" applyProtection="1">
      <alignment horizontal="center" vertical="top" wrapText="1"/>
    </xf>
    <xf numFmtId="0" fontId="36" fillId="21" borderId="101" xfId="1" applyFont="1" applyFill="1" applyBorder="1" applyAlignment="1" applyProtection="1">
      <alignment horizontal="center" vertical="top" wrapText="1"/>
    </xf>
    <xf numFmtId="9" fontId="28" fillId="21" borderId="101" xfId="5" applyNumberFormat="1" applyFont="1" applyFill="1" applyBorder="1" applyAlignment="1" applyProtection="1">
      <alignment horizontal="center" vertical="center"/>
    </xf>
    <xf numFmtId="9" fontId="28" fillId="21" borderId="101" xfId="6" applyFont="1" applyFill="1" applyBorder="1" applyAlignment="1" applyProtection="1">
      <alignment horizontal="center" vertical="center"/>
    </xf>
    <xf numFmtId="3" fontId="28" fillId="21" borderId="101" xfId="6" applyNumberFormat="1" applyFont="1" applyFill="1" applyBorder="1" applyAlignment="1" applyProtection="1">
      <alignment horizontal="center" vertical="center"/>
    </xf>
    <xf numFmtId="9" fontId="28" fillId="21" borderId="101" xfId="6" applyNumberFormat="1" applyFont="1" applyFill="1" applyBorder="1" applyAlignment="1" applyProtection="1">
      <alignment horizontal="center" vertical="center"/>
    </xf>
    <xf numFmtId="3" fontId="28" fillId="21" borderId="101" xfId="5" applyNumberFormat="1" applyFont="1" applyFill="1" applyBorder="1" applyAlignment="1" applyProtection="1">
      <alignment horizontal="center" vertical="center"/>
    </xf>
    <xf numFmtId="3" fontId="28" fillId="21" borderId="101" xfId="0" applyNumberFormat="1" applyFont="1" applyFill="1" applyBorder="1" applyAlignment="1" applyProtection="1">
      <alignment horizontal="center" vertical="center"/>
    </xf>
    <xf numFmtId="1" fontId="28" fillId="21" borderId="101" xfId="5" applyNumberFormat="1" applyFont="1" applyFill="1" applyBorder="1" applyAlignment="1" applyProtection="1">
      <alignment horizontal="center" vertical="center"/>
    </xf>
    <xf numFmtId="1" fontId="28" fillId="21" borderId="101" xfId="0" applyNumberFormat="1" applyFont="1" applyFill="1" applyBorder="1" applyAlignment="1" applyProtection="1">
      <alignment horizontal="center" vertical="center"/>
    </xf>
    <xf numFmtId="1" fontId="28" fillId="21" borderId="101" xfId="6" applyNumberFormat="1" applyFont="1" applyFill="1" applyBorder="1" applyAlignment="1" applyProtection="1">
      <alignment horizontal="center" vertical="center"/>
    </xf>
    <xf numFmtId="9" fontId="29" fillId="16" borderId="107" xfId="3" applyFont="1" applyFill="1" applyBorder="1" applyAlignment="1" applyProtection="1">
      <alignment horizontal="center" vertical="center"/>
    </xf>
    <xf numFmtId="0" fontId="11" fillId="29" borderId="108" xfId="1" applyFont="1" applyFill="1" applyBorder="1" applyAlignment="1" applyProtection="1">
      <alignment vertical="center"/>
    </xf>
    <xf numFmtId="0" fontId="11" fillId="29" borderId="108" xfId="1" applyFont="1" applyFill="1" applyBorder="1" applyAlignment="1" applyProtection="1">
      <alignment vertical="center" wrapText="1"/>
    </xf>
    <xf numFmtId="0" fontId="36" fillId="21" borderId="113" xfId="1" applyFont="1" applyFill="1" applyBorder="1" applyAlignment="1" applyProtection="1">
      <alignment horizontal="center" vertical="top" wrapText="1"/>
    </xf>
    <xf numFmtId="9" fontId="28" fillId="0" borderId="92" xfId="33" applyNumberFormat="1" applyFont="1" applyBorder="1" applyAlignment="1" applyProtection="1">
      <alignment horizontal="center" vertical="center" wrapText="1"/>
      <protection locked="0"/>
    </xf>
    <xf numFmtId="1" fontId="28" fillId="21" borderId="113" xfId="7" applyNumberFormat="1" applyFont="1" applyFill="1" applyBorder="1" applyAlignment="1" applyProtection="1">
      <alignment horizontal="center" vertical="center"/>
    </xf>
    <xf numFmtId="165" fontId="31" fillId="0" borderId="92" xfId="0" applyNumberFormat="1" applyFont="1" applyBorder="1" applyAlignment="1" applyProtection="1">
      <alignment horizontal="center" vertical="center" wrapText="1"/>
    </xf>
    <xf numFmtId="9" fontId="28" fillId="0" borderId="113" xfId="8" applyFont="1" applyBorder="1" applyAlignment="1" applyProtection="1">
      <alignment horizontal="center" vertical="center" wrapText="1"/>
      <protection locked="0"/>
    </xf>
    <xf numFmtId="0" fontId="18" fillId="0" borderId="0" xfId="0" applyFont="1" applyAlignment="1" applyProtection="1">
      <alignment vertical="center"/>
    </xf>
    <xf numFmtId="0" fontId="18" fillId="0" borderId="0" xfId="0" applyFont="1" applyAlignment="1" applyProtection="1">
      <alignment horizontal="center" vertical="center"/>
    </xf>
    <xf numFmtId="0" fontId="18" fillId="0" borderId="0" xfId="0" applyFont="1" applyAlignment="1" applyProtection="1">
      <alignment vertical="center" wrapText="1"/>
    </xf>
    <xf numFmtId="0" fontId="32" fillId="8" borderId="76" xfId="0" applyFont="1" applyFill="1" applyBorder="1" applyAlignment="1" applyProtection="1">
      <alignment horizontal="left"/>
    </xf>
    <xf numFmtId="0" fontId="32" fillId="8" borderId="100" xfId="0" applyFont="1" applyFill="1" applyBorder="1" applyAlignment="1" applyProtection="1">
      <alignment horizontal="left"/>
    </xf>
    <xf numFmtId="0" fontId="31" fillId="8" borderId="5" xfId="0" applyFont="1" applyFill="1" applyBorder="1" applyAlignment="1" applyProtection="1">
      <alignment horizontal="left"/>
    </xf>
    <xf numFmtId="0" fontId="31" fillId="8" borderId="29" xfId="0" applyFont="1" applyFill="1" applyBorder="1" applyAlignment="1" applyProtection="1">
      <alignment horizontal="center"/>
    </xf>
    <xf numFmtId="0" fontId="18" fillId="0" borderId="1" xfId="0" applyFont="1" applyBorder="1" applyAlignment="1" applyProtection="1">
      <alignment vertical="center"/>
    </xf>
    <xf numFmtId="0" fontId="18" fillId="0" borderId="1" xfId="0" applyFont="1" applyBorder="1" applyAlignment="1" applyProtection="1">
      <alignment horizontal="center" vertical="center"/>
    </xf>
    <xf numFmtId="0" fontId="18" fillId="0" borderId="1" xfId="0" applyFont="1" applyBorder="1" applyAlignment="1" applyProtection="1">
      <alignment vertical="center" wrapText="1"/>
    </xf>
    <xf numFmtId="0" fontId="5" fillId="18" borderId="16" xfId="0" applyFont="1" applyFill="1" applyBorder="1" applyAlignment="1" applyProtection="1">
      <alignment vertical="center"/>
    </xf>
    <xf numFmtId="0" fontId="5" fillId="18" borderId="17" xfId="0" applyFont="1" applyFill="1" applyBorder="1" applyAlignment="1" applyProtection="1">
      <alignment vertical="center"/>
    </xf>
    <xf numFmtId="0" fontId="27" fillId="0" borderId="92" xfId="0" applyFont="1" applyBorder="1" applyAlignment="1" applyProtection="1">
      <alignment horizontal="left" vertical="center" wrapText="1"/>
    </xf>
    <xf numFmtId="0" fontId="27" fillId="0" borderId="92" xfId="0" applyNumberFormat="1" applyFont="1" applyBorder="1" applyAlignment="1" applyProtection="1">
      <alignment horizontal="center" vertical="center" wrapText="1"/>
    </xf>
    <xf numFmtId="0" fontId="27" fillId="5" borderId="92" xfId="1" applyFont="1" applyFill="1" applyBorder="1" applyAlignment="1" applyProtection="1">
      <alignment horizontal="center" vertical="center" wrapText="1"/>
    </xf>
    <xf numFmtId="0" fontId="27" fillId="0" borderId="92" xfId="26" applyNumberFormat="1" applyFont="1" applyBorder="1" applyAlignment="1" applyProtection="1">
      <alignment horizontal="center" vertical="center" wrapText="1"/>
    </xf>
    <xf numFmtId="0" fontId="27" fillId="0" borderId="95" xfId="26" applyFont="1" applyBorder="1" applyAlignment="1" applyProtection="1">
      <alignment horizontal="left" vertical="center" wrapText="1"/>
    </xf>
    <xf numFmtId="0" fontId="27" fillId="0" borderId="92" xfId="26" applyFont="1" applyBorder="1" applyAlignment="1" applyProtection="1">
      <alignment horizontal="left" vertical="center" wrapText="1"/>
    </xf>
    <xf numFmtId="0" fontId="28" fillId="0" borderId="76" xfId="7" applyNumberFormat="1" applyFont="1" applyBorder="1" applyAlignment="1" applyProtection="1">
      <alignment horizontal="center" vertical="center" wrapText="1"/>
    </xf>
    <xf numFmtId="3" fontId="28" fillId="21" borderId="76" xfId="7" applyNumberFormat="1" applyFont="1" applyFill="1" applyBorder="1" applyAlignment="1" applyProtection="1">
      <alignment horizontal="center" vertical="center"/>
    </xf>
    <xf numFmtId="0" fontId="28" fillId="0" borderId="76" xfId="7" applyNumberFormat="1" applyFont="1" applyFill="1" applyBorder="1" applyAlignment="1" applyProtection="1">
      <alignment horizontal="center" vertical="center" wrapText="1"/>
    </xf>
    <xf numFmtId="3" fontId="28" fillId="21" borderId="76" xfId="0" applyNumberFormat="1" applyFont="1" applyFill="1" applyBorder="1" applyAlignment="1" applyProtection="1">
      <alignment horizontal="center" vertical="center"/>
    </xf>
    <xf numFmtId="3" fontId="28" fillId="21" borderId="76" xfId="8" applyNumberFormat="1" applyFont="1" applyFill="1" applyBorder="1" applyAlignment="1" applyProtection="1">
      <alignment horizontal="center" vertical="center"/>
    </xf>
    <xf numFmtId="9" fontId="28" fillId="21" borderId="76" xfId="8" applyNumberFormat="1" applyFont="1" applyFill="1" applyBorder="1" applyAlignment="1" applyProtection="1">
      <alignment horizontal="center" vertical="center"/>
    </xf>
    <xf numFmtId="0" fontId="27" fillId="0" borderId="108" xfId="28" applyFont="1" applyFill="1" applyBorder="1" applyAlignment="1" applyProtection="1">
      <alignment horizontal="left" vertical="center" wrapText="1"/>
    </xf>
    <xf numFmtId="9" fontId="27" fillId="0" borderId="108" xfId="28" applyNumberFormat="1" applyFont="1" applyBorder="1" applyAlignment="1" applyProtection="1">
      <alignment horizontal="center" vertical="center" wrapText="1"/>
    </xf>
    <xf numFmtId="0" fontId="27" fillId="0" borderId="108" xfId="28" applyFont="1" applyBorder="1" applyAlignment="1" applyProtection="1">
      <alignment horizontal="center" vertical="center" wrapText="1"/>
    </xf>
    <xf numFmtId="0" fontId="27" fillId="5" borderId="108" xfId="1" applyFont="1" applyFill="1" applyBorder="1" applyAlignment="1" applyProtection="1">
      <alignment horizontal="center" vertical="center" wrapText="1"/>
    </xf>
    <xf numFmtId="0" fontId="27" fillId="0" borderId="108" xfId="26" applyNumberFormat="1" applyFont="1" applyBorder="1" applyAlignment="1" applyProtection="1">
      <alignment horizontal="center" vertical="center" wrapText="1"/>
    </xf>
    <xf numFmtId="0" fontId="27" fillId="0" borderId="111" xfId="26" applyFont="1" applyBorder="1" applyAlignment="1" applyProtection="1">
      <alignment horizontal="left" vertical="center" wrapText="1"/>
    </xf>
    <xf numFmtId="0" fontId="30" fillId="0" borderId="111" xfId="26" applyFont="1" applyBorder="1" applyAlignment="1" applyProtection="1">
      <alignment horizontal="left" vertical="center" wrapText="1"/>
    </xf>
    <xf numFmtId="0" fontId="27" fillId="0" borderId="108" xfId="26" applyFont="1" applyBorder="1" applyAlignment="1" applyProtection="1">
      <alignment horizontal="left" vertical="center" wrapText="1"/>
    </xf>
    <xf numFmtId="9" fontId="28" fillId="0" borderId="92" xfId="33" applyNumberFormat="1" applyFont="1" applyBorder="1" applyAlignment="1" applyProtection="1">
      <alignment horizontal="center" vertical="center" wrapText="1"/>
    </xf>
    <xf numFmtId="9" fontId="28" fillId="21" borderId="76" xfId="6" applyFont="1" applyFill="1" applyBorder="1" applyAlignment="1" applyProtection="1">
      <alignment horizontal="center" vertical="center"/>
    </xf>
    <xf numFmtId="0" fontId="11" fillId="0" borderId="92" xfId="0" applyFont="1" applyBorder="1" applyAlignment="1" applyProtection="1">
      <alignment horizontal="left" vertical="center" wrapText="1"/>
    </xf>
    <xf numFmtId="0" fontId="30" fillId="0" borderId="95" xfId="26" applyFont="1" applyBorder="1" applyAlignment="1" applyProtection="1">
      <alignment horizontal="left" vertical="center" wrapText="1"/>
    </xf>
    <xf numFmtId="1" fontId="28" fillId="21" borderId="76" xfId="7" applyNumberFormat="1" applyFont="1" applyFill="1" applyBorder="1" applyAlignment="1" applyProtection="1">
      <alignment horizontal="center" vertical="center"/>
    </xf>
    <xf numFmtId="1" fontId="28" fillId="21" borderId="76" xfId="0" applyNumberFormat="1" applyFont="1" applyFill="1" applyBorder="1" applyAlignment="1" applyProtection="1">
      <alignment horizontal="center" vertical="center"/>
    </xf>
    <xf numFmtId="1" fontId="28" fillId="21" borderId="76" xfId="8" applyNumberFormat="1" applyFont="1" applyFill="1" applyBorder="1" applyAlignment="1" applyProtection="1">
      <alignment horizontal="center" vertical="center"/>
    </xf>
    <xf numFmtId="0" fontId="18" fillId="0" borderId="1" xfId="1" applyFont="1" applyBorder="1" applyAlignment="1" applyProtection="1">
      <alignment vertical="center"/>
    </xf>
    <xf numFmtId="0" fontId="18" fillId="0" borderId="1" xfId="1" applyFont="1" applyBorder="1" applyAlignment="1" applyProtection="1">
      <alignment horizontal="center" vertical="center"/>
    </xf>
    <xf numFmtId="0" fontId="18" fillId="0" borderId="1" xfId="1" applyFont="1" applyBorder="1" applyAlignment="1" applyProtection="1">
      <alignment vertical="center" wrapText="1"/>
    </xf>
    <xf numFmtId="0" fontId="11" fillId="29" borderId="92" xfId="1" applyFont="1" applyFill="1" applyBorder="1" applyAlignment="1" applyProtection="1">
      <alignment horizontal="center" vertical="center"/>
    </xf>
    <xf numFmtId="0" fontId="6" fillId="0" borderId="1" xfId="1" applyFont="1" applyBorder="1" applyAlignment="1" applyProtection="1">
      <alignment horizontal="left" vertical="center"/>
    </xf>
    <xf numFmtId="0" fontId="27" fillId="0" borderId="92" xfId="23" applyFont="1" applyBorder="1" applyAlignment="1" applyProtection="1">
      <alignment horizontal="center" vertical="center" wrapText="1"/>
    </xf>
    <xf numFmtId="9" fontId="28" fillId="0" borderId="76" xfId="8" applyFont="1" applyBorder="1" applyAlignment="1" applyProtection="1">
      <alignment horizontal="center" vertical="center" wrapText="1"/>
    </xf>
    <xf numFmtId="9" fontId="28" fillId="21" borderId="76" xfId="8" applyFont="1" applyFill="1" applyBorder="1" applyAlignment="1" applyProtection="1">
      <alignment horizontal="center" vertical="center"/>
    </xf>
    <xf numFmtId="9" fontId="28" fillId="0" borderId="76" xfId="8" applyFont="1" applyFill="1" applyBorder="1" applyAlignment="1" applyProtection="1">
      <alignment horizontal="center" vertical="center" wrapText="1"/>
    </xf>
    <xf numFmtId="0" fontId="11" fillId="0" borderId="92" xfId="40" applyFont="1" applyBorder="1" applyAlignment="1" applyProtection="1">
      <alignment horizontal="left" vertical="center" wrapText="1"/>
    </xf>
    <xf numFmtId="0" fontId="32" fillId="8" borderId="3" xfId="0" applyFont="1" applyFill="1" applyBorder="1" applyAlignment="1" applyProtection="1">
      <alignment horizontal="left"/>
    </xf>
    <xf numFmtId="0" fontId="32" fillId="8" borderId="28" xfId="0" applyFont="1" applyFill="1" applyBorder="1" applyAlignment="1" applyProtection="1">
      <alignment horizontal="left"/>
    </xf>
    <xf numFmtId="0" fontId="27" fillId="8" borderId="2" xfId="0" applyFont="1" applyFill="1" applyBorder="1" applyAlignment="1" applyProtection="1">
      <alignment horizontal="left" vertical="center" wrapText="1"/>
    </xf>
    <xf numFmtId="9" fontId="46" fillId="8" borderId="2" xfId="0" applyNumberFormat="1" applyFont="1" applyFill="1" applyBorder="1" applyAlignment="1" applyProtection="1">
      <alignment horizontal="center" vertical="center" wrapText="1"/>
    </xf>
    <xf numFmtId="0" fontId="27" fillId="8" borderId="6" xfId="20" applyFont="1" applyFill="1" applyBorder="1" applyAlignment="1" applyProtection="1">
      <alignment horizontal="left" vertical="center" wrapText="1"/>
    </xf>
    <xf numFmtId="9" fontId="27" fillId="8" borderId="2" xfId="20" applyNumberFormat="1" applyFont="1" applyFill="1" applyBorder="1" applyAlignment="1" applyProtection="1">
      <alignment horizontal="center" vertical="center" wrapText="1"/>
    </xf>
    <xf numFmtId="0" fontId="27" fillId="0" borderId="62" xfId="20" applyFont="1" applyBorder="1" applyAlignment="1" applyProtection="1">
      <alignment horizontal="left" vertical="center" wrapText="1"/>
    </xf>
    <xf numFmtId="9" fontId="28" fillId="0" borderId="3" xfId="6" applyFont="1" applyBorder="1" applyAlignment="1" applyProtection="1">
      <alignment horizontal="center" vertical="center" wrapText="1"/>
    </xf>
    <xf numFmtId="9" fontId="29" fillId="21" borderId="3" xfId="6" applyFont="1" applyFill="1" applyBorder="1" applyAlignment="1" applyProtection="1">
      <alignment horizontal="center" vertical="center"/>
    </xf>
    <xf numFmtId="9" fontId="28" fillId="0" borderId="3" xfId="6" applyFont="1" applyFill="1" applyBorder="1" applyAlignment="1" applyProtection="1">
      <alignment horizontal="center" vertical="center" wrapText="1"/>
    </xf>
    <xf numFmtId="9" fontId="29" fillId="21" borderId="113" xfId="6" applyFont="1" applyFill="1" applyBorder="1" applyAlignment="1" applyProtection="1">
      <alignment horizontal="center" vertical="center"/>
    </xf>
    <xf numFmtId="9" fontId="28" fillId="21" borderId="42" xfId="6" applyFont="1" applyFill="1" applyBorder="1" applyAlignment="1" applyProtection="1">
      <alignment horizontal="center" vertical="center"/>
    </xf>
    <xf numFmtId="9" fontId="28" fillId="21" borderId="3" xfId="6" applyFont="1" applyFill="1" applyBorder="1" applyAlignment="1" applyProtection="1">
      <alignment horizontal="center" vertical="center"/>
    </xf>
    <xf numFmtId="9" fontId="28" fillId="21" borderId="3" xfId="6" applyNumberFormat="1" applyFont="1" applyFill="1" applyBorder="1" applyAlignment="1" applyProtection="1">
      <alignment horizontal="center" vertical="center"/>
    </xf>
    <xf numFmtId="9" fontId="29" fillId="21" borderId="92" xfId="6" applyFont="1" applyFill="1" applyBorder="1" applyAlignment="1" applyProtection="1">
      <alignment horizontal="center" vertical="center"/>
    </xf>
    <xf numFmtId="0" fontId="6" fillId="8" borderId="0" xfId="0" applyFont="1" applyFill="1" applyAlignment="1" applyProtection="1">
      <alignment vertical="center"/>
    </xf>
    <xf numFmtId="0" fontId="27" fillId="8" borderId="62" xfId="0" applyFont="1" applyFill="1" applyBorder="1" applyAlignment="1" applyProtection="1">
      <alignment horizontal="left" vertical="center" wrapText="1"/>
    </xf>
    <xf numFmtId="9" fontId="46" fillId="8" borderId="62" xfId="0" applyNumberFormat="1" applyFont="1" applyFill="1" applyBorder="1" applyAlignment="1" applyProtection="1">
      <alignment horizontal="center" vertical="center" wrapText="1"/>
    </xf>
    <xf numFmtId="9" fontId="27" fillId="8" borderId="62" xfId="20" applyNumberFormat="1" applyFont="1" applyFill="1" applyBorder="1" applyAlignment="1" applyProtection="1">
      <alignment horizontal="center" vertical="center" wrapText="1"/>
    </xf>
    <xf numFmtId="0" fontId="27" fillId="8" borderId="64" xfId="20" applyFont="1" applyFill="1" applyBorder="1" applyAlignment="1" applyProtection="1">
      <alignment horizontal="left" vertical="center" wrapText="1"/>
    </xf>
    <xf numFmtId="0" fontId="27" fillId="8" borderId="62" xfId="20" applyFont="1" applyFill="1" applyBorder="1" applyAlignment="1" applyProtection="1">
      <alignment horizontal="left" vertical="center" wrapText="1"/>
    </xf>
    <xf numFmtId="3" fontId="28" fillId="21" borderId="3" xfId="6" applyNumberFormat="1" applyFont="1" applyFill="1" applyBorder="1" applyAlignment="1" applyProtection="1">
      <alignment horizontal="center" vertical="center"/>
    </xf>
    <xf numFmtId="9" fontId="28" fillId="8" borderId="3" xfId="6" applyNumberFormat="1" applyFont="1" applyFill="1" applyBorder="1" applyAlignment="1" applyProtection="1">
      <alignment horizontal="center" vertical="center"/>
    </xf>
    <xf numFmtId="0" fontId="27" fillId="0" borderId="64" xfId="20" applyFont="1" applyBorder="1" applyAlignment="1" applyProtection="1">
      <alignment horizontal="left" vertical="center" wrapText="1"/>
    </xf>
    <xf numFmtId="9" fontId="30" fillId="8" borderId="62" xfId="8" applyFont="1" applyFill="1" applyBorder="1" applyAlignment="1" applyProtection="1">
      <alignment horizontal="center" vertical="center" wrapText="1"/>
    </xf>
    <xf numFmtId="9" fontId="28" fillId="21" borderId="63" xfId="6" applyNumberFormat="1" applyFont="1" applyFill="1" applyBorder="1" applyAlignment="1" applyProtection="1">
      <alignment horizontal="center" vertical="center"/>
    </xf>
    <xf numFmtId="9" fontId="30" fillId="0" borderId="62" xfId="8" applyFont="1" applyBorder="1" applyAlignment="1" applyProtection="1">
      <alignment horizontal="center" vertical="center" wrapText="1"/>
    </xf>
    <xf numFmtId="0" fontId="11" fillId="29" borderId="2" xfId="1" applyFont="1" applyFill="1" applyBorder="1" applyAlignment="1" applyProtection="1">
      <alignment horizontal="center" vertical="center"/>
    </xf>
    <xf numFmtId="0" fontId="32" fillId="8" borderId="101" xfId="0" applyFont="1" applyFill="1" applyBorder="1" applyAlignment="1" applyProtection="1">
      <alignment horizontal="left"/>
    </xf>
    <xf numFmtId="0" fontId="30" fillId="0" borderId="113" xfId="0" applyFont="1" applyBorder="1" applyAlignment="1" applyProtection="1">
      <alignment horizontal="center" vertical="center" wrapText="1"/>
    </xf>
    <xf numFmtId="0" fontId="30" fillId="5" borderId="92" xfId="1" applyFont="1" applyFill="1" applyBorder="1" applyAlignment="1" applyProtection="1">
      <alignment horizontal="center" vertical="center" wrapText="1"/>
    </xf>
    <xf numFmtId="9" fontId="30" fillId="0" borderId="92" xfId="26" applyNumberFormat="1" applyFont="1" applyBorder="1" applyAlignment="1" applyProtection="1">
      <alignment horizontal="center" vertical="center" wrapText="1"/>
    </xf>
    <xf numFmtId="0" fontId="27" fillId="0" borderId="105" xfId="26" applyFont="1" applyBorder="1" applyAlignment="1" applyProtection="1">
      <alignment horizontal="left" vertical="center" wrapText="1"/>
    </xf>
    <xf numFmtId="0" fontId="52" fillId="0" borderId="105" xfId="26" applyFont="1" applyBorder="1" applyAlignment="1" applyProtection="1">
      <alignment horizontal="left" vertical="center" wrapText="1"/>
    </xf>
    <xf numFmtId="9" fontId="28" fillId="0" borderId="113" xfId="8" applyFont="1" applyBorder="1" applyAlignment="1" applyProtection="1">
      <alignment horizontal="center" vertical="center" wrapText="1"/>
    </xf>
    <xf numFmtId="9" fontId="28" fillId="21" borderId="113" xfId="8" applyFont="1" applyFill="1" applyBorder="1" applyAlignment="1" applyProtection="1">
      <alignment horizontal="center" vertical="center"/>
    </xf>
    <xf numFmtId="9" fontId="28" fillId="21" borderId="101" xfId="8" applyNumberFormat="1" applyFont="1" applyFill="1" applyBorder="1" applyAlignment="1" applyProtection="1">
      <alignment horizontal="center" vertical="center"/>
    </xf>
    <xf numFmtId="0" fontId="27" fillId="0" borderId="101" xfId="0" applyFont="1" applyBorder="1" applyAlignment="1" applyProtection="1">
      <alignment horizontal="center" vertical="center" wrapText="1"/>
    </xf>
    <xf numFmtId="0" fontId="28" fillId="0" borderId="101" xfId="7" applyNumberFormat="1" applyFont="1" applyBorder="1" applyAlignment="1" applyProtection="1">
      <alignment horizontal="center" vertical="center" wrapText="1"/>
    </xf>
    <xf numFmtId="1" fontId="28" fillId="21" borderId="101" xfId="7" applyNumberFormat="1" applyFont="1" applyFill="1" applyBorder="1" applyAlignment="1" applyProtection="1">
      <alignment horizontal="center" vertical="center"/>
    </xf>
    <xf numFmtId="0" fontId="28" fillId="0" borderId="101" xfId="7" applyNumberFormat="1" applyFont="1" applyFill="1" applyBorder="1" applyAlignment="1" applyProtection="1">
      <alignment horizontal="center" vertical="center" wrapText="1"/>
    </xf>
    <xf numFmtId="1" fontId="28" fillId="21" borderId="101" xfId="8" applyNumberFormat="1" applyFont="1" applyFill="1" applyBorder="1" applyAlignment="1" applyProtection="1">
      <alignment horizontal="center" vertical="center"/>
    </xf>
    <xf numFmtId="0" fontId="32" fillId="8" borderId="63" xfId="0" applyFont="1" applyFill="1" applyBorder="1" applyAlignment="1" applyProtection="1">
      <alignment horizontal="left"/>
    </xf>
    <xf numFmtId="0" fontId="5" fillId="18" borderId="66" xfId="0" applyFont="1" applyFill="1" applyBorder="1" applyAlignment="1" applyProtection="1">
      <alignment vertical="center"/>
    </xf>
    <xf numFmtId="0" fontId="27" fillId="0" borderId="62" xfId="0" applyFont="1" applyBorder="1" applyAlignment="1" applyProtection="1">
      <alignment horizontal="justify" vertical="center" wrapText="1"/>
    </xf>
    <xf numFmtId="3" fontId="27" fillId="0" borderId="62" xfId="0" applyNumberFormat="1" applyFont="1" applyFill="1" applyBorder="1" applyAlignment="1" applyProtection="1">
      <alignment horizontal="center" vertical="center" wrapText="1"/>
    </xf>
    <xf numFmtId="0" fontId="27" fillId="0" borderId="64" xfId="20" applyFont="1" applyBorder="1" applyAlignment="1" applyProtection="1">
      <alignment horizontal="justify" vertical="center" wrapText="1"/>
    </xf>
    <xf numFmtId="0" fontId="27" fillId="0" borderId="64" xfId="20" applyFont="1" applyBorder="1" applyAlignment="1" applyProtection="1">
      <alignment horizontal="center" vertical="center" wrapText="1"/>
    </xf>
    <xf numFmtId="0" fontId="27" fillId="0" borderId="64" xfId="20" applyFont="1" applyFill="1" applyBorder="1" applyAlignment="1" applyProtection="1">
      <alignment horizontal="justify" vertical="center" wrapText="1"/>
    </xf>
    <xf numFmtId="3" fontId="28" fillId="0" borderId="63" xfId="7" applyNumberFormat="1" applyFont="1" applyBorder="1" applyAlignment="1" applyProtection="1">
      <alignment horizontal="center" vertical="center" wrapText="1"/>
    </xf>
    <xf numFmtId="3" fontId="28" fillId="0" borderId="63" xfId="7" applyNumberFormat="1" applyFont="1" applyFill="1" applyBorder="1" applyAlignment="1" applyProtection="1">
      <alignment horizontal="center" vertical="center" wrapText="1"/>
    </xf>
    <xf numFmtId="0" fontId="27" fillId="0" borderId="62" xfId="20" applyFont="1" applyBorder="1" applyAlignment="1" applyProtection="1">
      <alignment horizontal="justify" vertical="center" wrapText="1"/>
    </xf>
    <xf numFmtId="3" fontId="43" fillId="0" borderId="0" xfId="0" applyNumberFormat="1" applyFont="1" applyAlignment="1" applyProtection="1">
      <alignment vertical="center"/>
    </xf>
    <xf numFmtId="1" fontId="28" fillId="0" borderId="63" xfId="7" applyNumberFormat="1" applyFont="1" applyBorder="1" applyAlignment="1" applyProtection="1">
      <alignment horizontal="center" vertical="center" wrapText="1"/>
    </xf>
    <xf numFmtId="3" fontId="27" fillId="0" borderId="92" xfId="0" applyNumberFormat="1" applyFont="1" applyFill="1" applyBorder="1" applyAlignment="1" applyProtection="1">
      <alignment horizontal="center" vertical="center" wrapText="1"/>
    </xf>
    <xf numFmtId="0" fontId="27" fillId="0" borderId="111" xfId="20" applyFont="1" applyBorder="1" applyAlignment="1" applyProtection="1">
      <alignment horizontal="center" vertical="center" wrapText="1"/>
    </xf>
    <xf numFmtId="1" fontId="28" fillId="0" borderId="63" xfId="7" applyNumberFormat="1" applyFont="1" applyFill="1" applyBorder="1" applyAlignment="1" applyProtection="1">
      <alignment horizontal="center" vertical="center" wrapText="1"/>
    </xf>
    <xf numFmtId="0" fontId="31" fillId="0" borderId="62" xfId="0" applyFont="1" applyBorder="1" applyAlignment="1" applyProtection="1">
      <alignment vertical="center" wrapText="1"/>
    </xf>
    <xf numFmtId="0" fontId="27" fillId="8" borderId="62" xfId="20" applyNumberFormat="1" applyFont="1" applyFill="1" applyBorder="1" applyAlignment="1" applyProtection="1">
      <alignment horizontal="center" vertical="center" wrapText="1"/>
    </xf>
    <xf numFmtId="0" fontId="28" fillId="0" borderId="63" xfId="7" applyNumberFormat="1" applyFont="1" applyBorder="1" applyAlignment="1" applyProtection="1">
      <alignment horizontal="center" vertical="center" wrapText="1"/>
    </xf>
    <xf numFmtId="0" fontId="28" fillId="0" borderId="63" xfId="7" applyNumberFormat="1" applyFont="1" applyFill="1" applyBorder="1" applyAlignment="1" applyProtection="1">
      <alignment horizontal="center" vertical="center" wrapText="1"/>
    </xf>
    <xf numFmtId="0" fontId="31" fillId="0" borderId="92" xfId="0" applyFont="1" applyBorder="1" applyAlignment="1" applyProtection="1">
      <alignment vertical="center" wrapText="1"/>
    </xf>
    <xf numFmtId="1" fontId="28" fillId="0" borderId="113" xfId="7" applyNumberFormat="1" applyFont="1" applyBorder="1" applyAlignment="1" applyProtection="1">
      <alignment horizontal="center" vertical="center" wrapText="1"/>
    </xf>
    <xf numFmtId="1" fontId="28" fillId="0" borderId="113" xfId="7" applyNumberFormat="1" applyFont="1" applyFill="1" applyBorder="1" applyAlignment="1" applyProtection="1">
      <alignment horizontal="center" vertical="center" wrapText="1"/>
    </xf>
    <xf numFmtId="0" fontId="31" fillId="8" borderId="62" xfId="0" applyFont="1" applyFill="1" applyBorder="1" applyAlignment="1" applyProtection="1">
      <alignment horizontal="center" vertical="center" wrapText="1"/>
    </xf>
    <xf numFmtId="0" fontId="11" fillId="29" borderId="62" xfId="1" applyFont="1" applyFill="1" applyBorder="1" applyAlignment="1" applyProtection="1">
      <alignment horizontal="center" vertical="center"/>
    </xf>
    <xf numFmtId="9" fontId="6" fillId="0" borderId="1" xfId="8" applyFont="1" applyAlignment="1" applyProtection="1">
      <alignment vertical="center"/>
    </xf>
    <xf numFmtId="0" fontId="27" fillId="0" borderId="64" xfId="20" applyFont="1" applyFill="1" applyBorder="1" applyAlignment="1" applyProtection="1">
      <alignment horizontal="left" vertical="center" wrapText="1"/>
    </xf>
    <xf numFmtId="0" fontId="31" fillId="0" borderId="62" xfId="0" applyFont="1" applyBorder="1" applyAlignment="1" applyProtection="1">
      <alignment horizontal="center" vertical="center" wrapText="1"/>
    </xf>
    <xf numFmtId="0" fontId="27" fillId="8" borderId="92" xfId="20" applyNumberFormat="1" applyFont="1" applyFill="1" applyBorder="1" applyAlignment="1" applyProtection="1">
      <alignment horizontal="center" vertical="center" wrapText="1"/>
    </xf>
    <xf numFmtId="0" fontId="53" fillId="0" borderId="92" xfId="0" applyFont="1" applyBorder="1" applyAlignment="1" applyProtection="1">
      <alignment horizontal="justify" vertical="center" readingOrder="1"/>
    </xf>
    <xf numFmtId="0" fontId="35" fillId="0" borderId="63" xfId="1" applyFont="1" applyBorder="1" applyAlignment="1" applyProtection="1">
      <alignment horizontal="center" vertical="top" wrapText="1"/>
    </xf>
    <xf numFmtId="0" fontId="36" fillId="0" borderId="63" xfId="1" applyFont="1" applyBorder="1" applyAlignment="1" applyProtection="1">
      <alignment horizontal="center" vertical="top" wrapText="1"/>
    </xf>
    <xf numFmtId="0" fontId="27" fillId="0" borderId="62" xfId="0" applyFont="1" applyBorder="1" applyAlignment="1" applyProtection="1">
      <alignment horizontal="center" vertical="center" wrapText="1"/>
    </xf>
    <xf numFmtId="0" fontId="27" fillId="0" borderId="71" xfId="0" applyFont="1" applyBorder="1" applyAlignment="1" applyProtection="1">
      <alignment horizontal="left" vertical="center" wrapText="1"/>
    </xf>
    <xf numFmtId="0" fontId="27" fillId="0" borderId="62" xfId="20" applyFont="1" applyBorder="1" applyAlignment="1" applyProtection="1">
      <alignment horizontal="center" vertical="center" wrapText="1"/>
    </xf>
    <xf numFmtId="0" fontId="30" fillId="0" borderId="18"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71" xfId="0" applyFont="1" applyFill="1" applyBorder="1" applyAlignment="1" applyProtection="1">
      <alignment horizontal="left" vertical="center" wrapText="1"/>
    </xf>
    <xf numFmtId="0" fontId="11" fillId="0" borderId="62" xfId="0" applyFont="1" applyBorder="1" applyAlignment="1" applyProtection="1">
      <alignment horizontal="left" vertical="center" wrapText="1"/>
    </xf>
    <xf numFmtId="0" fontId="27" fillId="5" borderId="62" xfId="1" applyFont="1" applyFill="1" applyBorder="1" applyAlignment="1" applyProtection="1">
      <alignment horizontal="center" vertical="center" wrapText="1"/>
    </xf>
    <xf numFmtId="0" fontId="30" fillId="0" borderId="64" xfId="20" applyFont="1" applyBorder="1" applyAlignment="1" applyProtection="1">
      <alignment horizontal="left" vertical="center" wrapText="1"/>
    </xf>
    <xf numFmtId="0" fontId="18" fillId="0" borderId="1" xfId="1" applyFont="1" applyAlignment="1" applyProtection="1">
      <alignment vertical="center"/>
    </xf>
    <xf numFmtId="0" fontId="18" fillId="0" borderId="1" xfId="1" applyFont="1" applyAlignment="1" applyProtection="1">
      <alignment horizontal="center" vertical="center"/>
    </xf>
    <xf numFmtId="0" fontId="18" fillId="0" borderId="1" xfId="1" applyFont="1" applyAlignment="1" applyProtection="1">
      <alignment vertical="center" wrapText="1"/>
    </xf>
    <xf numFmtId="0" fontId="6" fillId="0" borderId="0" xfId="0" applyFont="1" applyFill="1" applyAlignment="1" applyProtection="1">
      <alignment vertical="center"/>
    </xf>
    <xf numFmtId="9" fontId="27" fillId="0" borderId="62" xfId="0" applyNumberFormat="1" applyFont="1" applyFill="1" applyBorder="1" applyAlignment="1" applyProtection="1">
      <alignment horizontal="center" vertical="center" wrapText="1"/>
    </xf>
    <xf numFmtId="0" fontId="27" fillId="0" borderId="63" xfId="0" applyFont="1" applyFill="1" applyBorder="1" applyAlignment="1" applyProtection="1">
      <alignment horizontal="center" vertical="center" wrapText="1"/>
    </xf>
    <xf numFmtId="9" fontId="27" fillId="0" borderId="53" xfId="20" applyNumberFormat="1" applyFont="1" applyFill="1" applyBorder="1" applyAlignment="1" applyProtection="1">
      <alignment horizontal="center" vertical="center" wrapText="1"/>
    </xf>
    <xf numFmtId="0" fontId="27" fillId="0" borderId="53" xfId="20" applyFont="1" applyFill="1" applyBorder="1" applyAlignment="1" applyProtection="1">
      <alignment horizontal="left" vertical="center" wrapText="1"/>
    </xf>
    <xf numFmtId="0" fontId="30" fillId="0" borderId="53" xfId="20" applyFont="1" applyFill="1" applyBorder="1" applyAlignment="1" applyProtection="1">
      <alignment horizontal="left" vertical="center" wrapText="1"/>
    </xf>
    <xf numFmtId="9" fontId="28" fillId="0" borderId="63" xfId="7" applyNumberFormat="1" applyFont="1" applyFill="1" applyBorder="1" applyAlignment="1" applyProtection="1">
      <alignment horizontal="center" vertical="center" wrapText="1"/>
    </xf>
    <xf numFmtId="0" fontId="27" fillId="0" borderId="62" xfId="0" applyFont="1" applyFill="1" applyBorder="1" applyAlignment="1" applyProtection="1">
      <alignment horizontal="center" vertical="center" wrapText="1"/>
    </xf>
    <xf numFmtId="0" fontId="27" fillId="0" borderId="62" xfId="1" applyFont="1" applyFill="1" applyBorder="1" applyAlignment="1" applyProtection="1">
      <alignment horizontal="center" vertical="center" wrapText="1"/>
    </xf>
    <xf numFmtId="9" fontId="27" fillId="0" borderId="62" xfId="20" applyNumberFormat="1" applyFont="1" applyFill="1" applyBorder="1" applyAlignment="1" applyProtection="1">
      <alignment horizontal="center" vertical="center" wrapText="1"/>
    </xf>
    <xf numFmtId="0" fontId="27" fillId="0" borderId="62" xfId="20" applyFont="1" applyFill="1" applyBorder="1" applyAlignment="1" applyProtection="1">
      <alignment horizontal="left" vertical="center" wrapText="1"/>
    </xf>
    <xf numFmtId="0" fontId="30" fillId="0" borderId="62" xfId="20" applyFont="1" applyFill="1" applyBorder="1" applyAlignment="1" applyProtection="1">
      <alignment horizontal="left" vertical="center" wrapText="1"/>
    </xf>
    <xf numFmtId="0" fontId="27" fillId="0" borderId="62" xfId="24" applyFont="1" applyFill="1" applyBorder="1" applyAlignment="1" applyProtection="1">
      <alignment horizontal="center" vertical="center" wrapText="1"/>
    </xf>
    <xf numFmtId="0" fontId="27" fillId="0" borderId="62" xfId="0" applyNumberFormat="1" applyFont="1" applyFill="1" applyBorder="1" applyAlignment="1" applyProtection="1">
      <alignment horizontal="center" vertical="center" wrapText="1"/>
    </xf>
    <xf numFmtId="0" fontId="6" fillId="0" borderId="0" xfId="0" applyFont="1" applyFill="1" applyAlignment="1" applyProtection="1">
      <alignment vertical="center" wrapText="1"/>
    </xf>
    <xf numFmtId="0" fontId="27" fillId="0" borderId="92" xfId="0" applyFont="1" applyFill="1" applyBorder="1" applyAlignment="1" applyProtection="1">
      <alignment horizontal="center" vertical="center" wrapText="1"/>
    </xf>
    <xf numFmtId="0" fontId="27" fillId="0" borderId="92" xfId="1" applyFont="1" applyFill="1" applyBorder="1" applyAlignment="1" applyProtection="1">
      <alignment horizontal="center" vertical="center" wrapText="1"/>
    </xf>
    <xf numFmtId="0" fontId="27" fillId="0" borderId="92" xfId="0" applyNumberFormat="1" applyFont="1" applyFill="1" applyBorder="1" applyAlignment="1" applyProtection="1">
      <alignment horizontal="center" vertical="center" wrapText="1"/>
    </xf>
    <xf numFmtId="0" fontId="27" fillId="0" borderId="92" xfId="20" applyFont="1" applyFill="1" applyBorder="1" applyAlignment="1" applyProtection="1">
      <alignment horizontal="left" vertical="center" wrapText="1"/>
    </xf>
    <xf numFmtId="0" fontId="30" fillId="0" borderId="92" xfId="20" applyFont="1" applyFill="1" applyBorder="1" applyAlignment="1" applyProtection="1">
      <alignment horizontal="left" vertical="center" wrapText="1"/>
    </xf>
    <xf numFmtId="0" fontId="6" fillId="8" borderId="0" xfId="0" applyFont="1" applyFill="1" applyAlignment="1" applyProtection="1">
      <alignment vertical="center" wrapText="1"/>
    </xf>
    <xf numFmtId="0" fontId="27" fillId="8" borderId="62" xfId="0" applyNumberFormat="1" applyFont="1" applyFill="1" applyBorder="1" applyAlignment="1" applyProtection="1">
      <alignment horizontal="center" vertical="center" wrapText="1"/>
    </xf>
    <xf numFmtId="0" fontId="30" fillId="8" borderId="92" xfId="23" applyFont="1" applyFill="1" applyBorder="1" applyAlignment="1" applyProtection="1">
      <alignment horizontal="left" vertical="center" wrapText="1"/>
    </xf>
    <xf numFmtId="0" fontId="27" fillId="8" borderId="92" xfId="0" applyNumberFormat="1" applyFont="1" applyFill="1" applyBorder="1" applyAlignment="1" applyProtection="1">
      <alignment horizontal="center" vertical="center" wrapText="1"/>
    </xf>
    <xf numFmtId="0" fontId="27" fillId="8" borderId="92" xfId="20" applyFont="1" applyFill="1" applyBorder="1" applyAlignment="1" applyProtection="1">
      <alignment horizontal="left" vertical="center" wrapText="1"/>
    </xf>
    <xf numFmtId="0" fontId="30" fillId="8" borderId="92" xfId="20" applyFont="1" applyFill="1" applyBorder="1" applyAlignment="1" applyProtection="1">
      <alignment horizontal="left" vertical="center" wrapText="1"/>
    </xf>
    <xf numFmtId="0" fontId="6" fillId="0" borderId="0" xfId="0" applyFont="1" applyAlignment="1" applyProtection="1">
      <alignment vertical="center" wrapText="1"/>
    </xf>
    <xf numFmtId="9" fontId="27" fillId="8" borderId="62" xfId="0" applyNumberFormat="1" applyFont="1" applyFill="1" applyBorder="1" applyAlignment="1" applyProtection="1">
      <alignment horizontal="center" vertical="center" wrapText="1"/>
    </xf>
    <xf numFmtId="0" fontId="27" fillId="8" borderId="92" xfId="0" applyFont="1" applyFill="1" applyBorder="1" applyAlignment="1" applyProtection="1">
      <alignment horizontal="center" vertical="center" wrapText="1"/>
    </xf>
    <xf numFmtId="0" fontId="27" fillId="8" borderId="92" xfId="1" applyFont="1" applyFill="1" applyBorder="1" applyAlignment="1" applyProtection="1">
      <alignment horizontal="center" vertical="center" wrapText="1"/>
    </xf>
    <xf numFmtId="9" fontId="27" fillId="8" borderId="92" xfId="20" applyNumberFormat="1" applyFont="1" applyFill="1" applyBorder="1" applyAlignment="1" applyProtection="1">
      <alignment horizontal="center" vertical="center" wrapText="1"/>
    </xf>
    <xf numFmtId="0" fontId="0" fillId="0" borderId="0" xfId="0" applyProtection="1"/>
    <xf numFmtId="0" fontId="27" fillId="0" borderId="5" xfId="28" applyFont="1" applyBorder="1" applyAlignment="1" applyProtection="1">
      <alignment horizontal="center" vertical="center" wrapText="1"/>
    </xf>
    <xf numFmtId="0" fontId="27" fillId="5" borderId="5" xfId="1" applyFont="1" applyFill="1" applyBorder="1" applyAlignment="1" applyProtection="1">
      <alignment horizontal="center" vertical="center" wrapText="1"/>
    </xf>
    <xf numFmtId="0" fontId="27" fillId="0" borderId="5" xfId="26" applyNumberFormat="1" applyFont="1" applyBorder="1" applyAlignment="1" applyProtection="1">
      <alignment horizontal="center" vertical="center" wrapText="1"/>
    </xf>
    <xf numFmtId="0" fontId="27" fillId="0" borderId="14" xfId="26" applyFont="1" applyBorder="1" applyAlignment="1" applyProtection="1">
      <alignment horizontal="left" vertical="center" wrapText="1"/>
    </xf>
    <xf numFmtId="0" fontId="30" fillId="0" borderId="14" xfId="26" applyFont="1" applyBorder="1" applyAlignment="1" applyProtection="1">
      <alignment horizontal="left" vertical="center" wrapText="1"/>
    </xf>
    <xf numFmtId="0" fontId="27" fillId="0" borderId="5" xfId="26" applyFont="1" applyBorder="1" applyAlignment="1" applyProtection="1">
      <alignment horizontal="left" vertical="center" wrapText="1"/>
    </xf>
    <xf numFmtId="0" fontId="27" fillId="0" borderId="62" xfId="25" applyFont="1" applyBorder="1" applyAlignment="1" applyProtection="1">
      <alignment vertical="center" wrapText="1"/>
    </xf>
    <xf numFmtId="9" fontId="27" fillId="0" borderId="62" xfId="0" applyNumberFormat="1" applyFont="1" applyBorder="1" applyAlignment="1" applyProtection="1">
      <alignment horizontal="center" vertical="center" wrapText="1"/>
    </xf>
    <xf numFmtId="0" fontId="27" fillId="0" borderId="63" xfId="25" applyFont="1" applyBorder="1" applyAlignment="1" applyProtection="1">
      <alignment horizontal="justify" vertical="center" wrapText="1"/>
    </xf>
    <xf numFmtId="9" fontId="27" fillId="0" borderId="62" xfId="8" applyFont="1" applyFill="1" applyBorder="1" applyAlignment="1" applyProtection="1">
      <alignment horizontal="center" vertical="center" wrapText="1"/>
    </xf>
    <xf numFmtId="0" fontId="27" fillId="0" borderId="64" xfId="26" applyFont="1" applyBorder="1" applyAlignment="1" applyProtection="1">
      <alignment horizontal="center" vertical="center" wrapText="1"/>
    </xf>
    <xf numFmtId="0" fontId="30" fillId="0" borderId="64" xfId="26" applyFont="1" applyBorder="1" applyAlignment="1" applyProtection="1">
      <alignment horizontal="left" vertical="center" wrapText="1"/>
    </xf>
    <xf numFmtId="0" fontId="27" fillId="0" borderId="62" xfId="26" applyFont="1" applyBorder="1" applyAlignment="1" applyProtection="1">
      <alignment horizontal="left" vertical="center" wrapText="1"/>
    </xf>
    <xf numFmtId="9" fontId="49" fillId="0" borderId="62" xfId="6" applyFont="1" applyBorder="1" applyAlignment="1" applyProtection="1">
      <alignment horizontal="center" vertical="center" wrapText="1"/>
    </xf>
    <xf numFmtId="0" fontId="27" fillId="0" borderId="63" xfId="25" applyFont="1" applyBorder="1" applyAlignment="1" applyProtection="1">
      <alignment horizontal="left" vertical="center" wrapText="1"/>
    </xf>
    <xf numFmtId="0" fontId="11" fillId="0" borderId="92" xfId="40" applyFont="1" applyBorder="1" applyAlignment="1" applyProtection="1">
      <alignment vertical="center" wrapText="1"/>
    </xf>
    <xf numFmtId="9" fontId="27" fillId="31" borderId="62" xfId="8" applyFont="1" applyFill="1" applyBorder="1" applyAlignment="1" applyProtection="1">
      <alignment horizontal="center" vertical="center" wrapText="1"/>
    </xf>
    <xf numFmtId="0" fontId="30" fillId="0" borderId="64" xfId="26" applyFont="1" applyBorder="1" applyAlignment="1" applyProtection="1">
      <alignment horizontal="center" vertical="center" wrapText="1"/>
    </xf>
    <xf numFmtId="0" fontId="32" fillId="8" borderId="77" xfId="0" applyFont="1" applyFill="1" applyBorder="1" applyAlignment="1" applyProtection="1">
      <alignment horizontal="left"/>
    </xf>
    <xf numFmtId="0" fontId="35" fillId="0" borderId="76" xfId="1" applyFont="1" applyBorder="1" applyAlignment="1" applyProtection="1">
      <alignment horizontal="center" vertical="top" wrapText="1"/>
    </xf>
    <xf numFmtId="0" fontId="36" fillId="0" borderId="76" xfId="1" applyFont="1" applyBorder="1" applyAlignment="1" applyProtection="1">
      <alignment horizontal="center" vertical="top" wrapText="1"/>
    </xf>
    <xf numFmtId="0" fontId="27" fillId="0" borderId="84" xfId="0" applyFont="1" applyBorder="1" applyAlignment="1" applyProtection="1">
      <alignment horizontal="justify" vertical="center" wrapText="1"/>
    </xf>
    <xf numFmtId="0" fontId="27" fillId="0" borderId="84" xfId="0" applyFont="1" applyBorder="1" applyAlignment="1" applyProtection="1">
      <alignment horizontal="center" vertical="center" wrapText="1"/>
    </xf>
    <xf numFmtId="0" fontId="27" fillId="0" borderId="76" xfId="0" applyFont="1" applyFill="1" applyBorder="1" applyAlignment="1" applyProtection="1">
      <alignment horizontal="center" vertical="center" wrapText="1"/>
    </xf>
    <xf numFmtId="0" fontId="27" fillId="0" borderId="84" xfId="26" applyFont="1" applyBorder="1" applyAlignment="1" applyProtection="1">
      <alignment horizontal="center" vertical="center" wrapText="1"/>
    </xf>
    <xf numFmtId="0" fontId="30" fillId="0" borderId="86" xfId="26" applyFont="1" applyBorder="1" applyAlignment="1" applyProtection="1">
      <alignment horizontal="left" vertical="center" wrapText="1"/>
    </xf>
    <xf numFmtId="0" fontId="27" fillId="0" borderId="84" xfId="0" applyFont="1" applyFill="1" applyBorder="1" applyAlignment="1" applyProtection="1">
      <alignment horizontal="center" vertical="center" wrapText="1"/>
    </xf>
    <xf numFmtId="9" fontId="27" fillId="0" borderId="84" xfId="0" applyNumberFormat="1" applyFont="1" applyBorder="1" applyAlignment="1" applyProtection="1">
      <alignment horizontal="center" vertical="center" wrapText="1"/>
    </xf>
    <xf numFmtId="10" fontId="28" fillId="21" borderId="76" xfId="7" applyNumberFormat="1" applyFont="1" applyFill="1" applyBorder="1" applyAlignment="1" applyProtection="1">
      <alignment horizontal="center" vertical="center"/>
    </xf>
    <xf numFmtId="9" fontId="28" fillId="21" borderId="76" xfId="7" applyNumberFormat="1" applyFont="1" applyFill="1" applyBorder="1" applyAlignment="1" applyProtection="1">
      <alignment horizontal="center" vertical="center"/>
    </xf>
    <xf numFmtId="9" fontId="28" fillId="21" borderId="76" xfId="27" applyNumberFormat="1" applyFont="1" applyFill="1" applyBorder="1" applyAlignment="1" applyProtection="1">
      <alignment horizontal="center" vertical="center"/>
    </xf>
    <xf numFmtId="10" fontId="28" fillId="21" borderId="76" xfId="8" applyNumberFormat="1" applyFont="1" applyFill="1" applyBorder="1" applyAlignment="1" applyProtection="1">
      <alignment horizontal="center" vertical="center"/>
    </xf>
    <xf numFmtId="10" fontId="28" fillId="21" borderId="76" xfId="27" applyNumberFormat="1" applyFont="1" applyFill="1" applyBorder="1" applyAlignment="1" applyProtection="1">
      <alignment horizontal="center" vertical="center"/>
    </xf>
    <xf numFmtId="0" fontId="11" fillId="29" borderId="84" xfId="1" applyFont="1" applyFill="1" applyBorder="1" applyAlignment="1" applyProtection="1">
      <alignment horizontal="center" vertical="center"/>
    </xf>
    <xf numFmtId="0" fontId="11" fillId="0" borderId="84" xfId="0" applyFont="1" applyBorder="1" applyAlignment="1" applyProtection="1">
      <alignment horizontal="left" vertical="center" wrapText="1"/>
    </xf>
    <xf numFmtId="10" fontId="27" fillId="0" borderId="84" xfId="26" applyNumberFormat="1" applyFont="1" applyBorder="1" applyAlignment="1" applyProtection="1">
      <alignment horizontal="center" vertical="center" wrapText="1"/>
    </xf>
    <xf numFmtId="0" fontId="27" fillId="0" borderId="86" xfId="26" applyFont="1" applyBorder="1" applyAlignment="1" applyProtection="1">
      <alignment horizontal="left" vertical="center" wrapText="1"/>
    </xf>
    <xf numFmtId="0" fontId="27" fillId="0" borderId="84" xfId="26" applyFont="1" applyBorder="1" applyAlignment="1" applyProtection="1">
      <alignment horizontal="left" vertical="center" wrapText="1"/>
    </xf>
    <xf numFmtId="9" fontId="28" fillId="0" borderId="76" xfId="7" applyNumberFormat="1" applyFont="1" applyBorder="1" applyAlignment="1" applyProtection="1">
      <alignment horizontal="center" vertical="center" wrapText="1"/>
    </xf>
    <xf numFmtId="9" fontId="27" fillId="0" borderId="84" xfId="26" applyNumberFormat="1" applyFont="1" applyBorder="1" applyAlignment="1" applyProtection="1">
      <alignment horizontal="center" vertical="center" wrapText="1"/>
    </xf>
    <xf numFmtId="0" fontId="27" fillId="0" borderId="84" xfId="26" applyNumberFormat="1" applyFont="1" applyBorder="1" applyAlignment="1" applyProtection="1">
      <alignment horizontal="center" vertical="center" wrapText="1"/>
    </xf>
    <xf numFmtId="0" fontId="27" fillId="0" borderId="84" xfId="0" applyNumberFormat="1" applyFont="1" applyBorder="1" applyAlignment="1" applyProtection="1">
      <alignment horizontal="center" vertical="center" wrapText="1"/>
    </xf>
    <xf numFmtId="0" fontId="27" fillId="5" borderId="84" xfId="1" applyFont="1" applyFill="1" applyBorder="1" applyAlignment="1" applyProtection="1">
      <alignment horizontal="center" vertical="center" wrapText="1"/>
    </xf>
    <xf numFmtId="0" fontId="32" fillId="8" borderId="106" xfId="0" applyFont="1" applyFill="1" applyBorder="1" applyAlignment="1" applyProtection="1">
      <alignment horizontal="left"/>
    </xf>
    <xf numFmtId="0" fontId="27" fillId="0" borderId="92" xfId="25" applyFont="1" applyBorder="1" applyAlignment="1" applyProtection="1">
      <alignment vertical="center" wrapText="1"/>
    </xf>
    <xf numFmtId="9" fontId="27" fillId="8" borderId="92" xfId="25" applyNumberFormat="1" applyFont="1" applyFill="1" applyBorder="1" applyAlignment="1" applyProtection="1">
      <alignment horizontal="center" vertical="center" wrapText="1"/>
    </xf>
    <xf numFmtId="0" fontId="27" fillId="0" borderId="101" xfId="25" applyFont="1" applyBorder="1" applyAlignment="1" applyProtection="1">
      <alignment horizontal="left" vertical="center" wrapText="1"/>
    </xf>
    <xf numFmtId="0" fontId="27" fillId="5" borderId="92" xfId="1" applyFont="1" applyFill="1" applyBorder="1" applyAlignment="1" applyProtection="1">
      <alignment horizontal="left" vertical="center" wrapText="1"/>
    </xf>
    <xf numFmtId="3" fontId="27" fillId="8" borderId="92" xfId="26" applyNumberFormat="1" applyFont="1" applyFill="1" applyBorder="1" applyAlignment="1" applyProtection="1">
      <alignment horizontal="center" vertical="center" wrapText="1"/>
    </xf>
    <xf numFmtId="0" fontId="27" fillId="8" borderId="105" xfId="26" applyFont="1" applyFill="1" applyBorder="1" applyAlignment="1" applyProtection="1">
      <alignment horizontal="left" vertical="center" wrapText="1"/>
    </xf>
    <xf numFmtId="9" fontId="28" fillId="0" borderId="101" xfId="5" applyNumberFormat="1" applyFont="1" applyBorder="1" applyAlignment="1" applyProtection="1">
      <alignment horizontal="center" vertical="center" wrapText="1"/>
    </xf>
    <xf numFmtId="1" fontId="27" fillId="8" borderId="92" xfId="25" applyNumberFormat="1" applyFont="1" applyFill="1" applyBorder="1" applyAlignment="1" applyProtection="1">
      <alignment horizontal="center" vertical="center" wrapText="1"/>
    </xf>
    <xf numFmtId="0" fontId="27" fillId="8" borderId="101" xfId="25" applyFont="1" applyFill="1" applyBorder="1" applyAlignment="1" applyProtection="1">
      <alignment horizontal="left" vertical="center" wrapText="1"/>
    </xf>
    <xf numFmtId="0" fontId="27" fillId="8" borderId="92" xfId="1" applyFont="1" applyFill="1" applyBorder="1" applyAlignment="1" applyProtection="1">
      <alignment horizontal="left" vertical="center" wrapText="1"/>
    </xf>
    <xf numFmtId="3" fontId="27" fillId="0" borderId="92" xfId="26" applyNumberFormat="1" applyFont="1" applyBorder="1" applyAlignment="1" applyProtection="1">
      <alignment horizontal="center" vertical="center" wrapText="1"/>
    </xf>
    <xf numFmtId="0" fontId="27" fillId="0" borderId="105" xfId="26" applyFont="1" applyFill="1" applyBorder="1" applyAlignment="1" applyProtection="1">
      <alignment horizontal="left" vertical="center" wrapText="1"/>
    </xf>
    <xf numFmtId="0" fontId="30" fillId="0" borderId="105" xfId="26" applyFont="1" applyFill="1" applyBorder="1" applyAlignment="1" applyProtection="1">
      <alignment horizontal="left" vertical="center" wrapText="1"/>
    </xf>
    <xf numFmtId="0" fontId="28" fillId="0" borderId="101" xfId="5" applyNumberFormat="1" applyFont="1" applyBorder="1" applyAlignment="1" applyProtection="1">
      <alignment horizontal="center" vertical="center" wrapText="1"/>
    </xf>
    <xf numFmtId="0" fontId="28" fillId="0" borderId="101" xfId="5" applyNumberFormat="1" applyFont="1" applyFill="1" applyBorder="1" applyAlignment="1" applyProtection="1">
      <alignment horizontal="center" vertical="center" wrapText="1"/>
    </xf>
    <xf numFmtId="9" fontId="27" fillId="0" borderId="92" xfId="25" applyNumberFormat="1" applyFont="1" applyBorder="1" applyAlignment="1" applyProtection="1">
      <alignment horizontal="center" vertical="center" wrapText="1"/>
    </xf>
    <xf numFmtId="0" fontId="27" fillId="8" borderId="92" xfId="26" applyFont="1" applyFill="1" applyBorder="1" applyAlignment="1" applyProtection="1">
      <alignment horizontal="center" vertical="center" wrapText="1"/>
    </xf>
    <xf numFmtId="0" fontId="30" fillId="8" borderId="105" xfId="26" applyFont="1" applyFill="1" applyBorder="1" applyAlignment="1" applyProtection="1">
      <alignment horizontal="left" vertical="center" wrapText="1"/>
    </xf>
    <xf numFmtId="0" fontId="27" fillId="0" borderId="101" xfId="25" applyFont="1" applyBorder="1" applyAlignment="1" applyProtection="1">
      <alignment horizontal="justify" vertical="center" wrapText="1"/>
    </xf>
    <xf numFmtId="0" fontId="27" fillId="0" borderId="92" xfId="26" applyFont="1" applyBorder="1" applyAlignment="1" applyProtection="1">
      <alignment horizontal="center" vertical="center" wrapText="1"/>
    </xf>
    <xf numFmtId="0" fontId="27" fillId="0" borderId="105" xfId="26" applyFont="1" applyBorder="1" applyAlignment="1" applyProtection="1">
      <alignment horizontal="center" vertical="center" wrapText="1"/>
    </xf>
    <xf numFmtId="0" fontId="30" fillId="0" borderId="105" xfId="26" applyFont="1" applyBorder="1" applyAlignment="1" applyProtection="1">
      <alignment horizontal="center" vertical="center" wrapText="1"/>
    </xf>
    <xf numFmtId="0" fontId="11" fillId="29" borderId="108" xfId="1" applyFont="1" applyFill="1" applyBorder="1" applyAlignment="1" applyProtection="1">
      <alignment horizontal="center" vertical="center"/>
    </xf>
    <xf numFmtId="0" fontId="27" fillId="0" borderId="76" xfId="0" applyFont="1" applyBorder="1" applyAlignment="1" applyProtection="1">
      <alignment horizontal="justify" vertical="center" wrapText="1"/>
    </xf>
    <xf numFmtId="0" fontId="27" fillId="5" borderId="84" xfId="1" applyFont="1" applyFill="1" applyBorder="1" applyAlignment="1" applyProtection="1">
      <alignment horizontal="left" vertical="center" wrapText="1"/>
    </xf>
    <xf numFmtId="0" fontId="50" fillId="0" borderId="0" xfId="0" applyFont="1" applyAlignment="1" applyProtection="1">
      <alignment horizontal="justify" vertical="center" readingOrder="1"/>
    </xf>
    <xf numFmtId="0" fontId="27" fillId="0" borderId="62" xfId="26" applyNumberFormat="1" applyFont="1" applyBorder="1" applyAlignment="1" applyProtection="1">
      <alignment horizontal="center" vertical="center" wrapText="1"/>
    </xf>
    <xf numFmtId="0" fontId="27" fillId="0" borderId="62" xfId="0" applyNumberFormat="1" applyFont="1" applyBorder="1" applyAlignment="1" applyProtection="1">
      <alignment horizontal="center" vertical="center" wrapText="1"/>
    </xf>
    <xf numFmtId="0" fontId="27" fillId="0" borderId="64" xfId="26" applyFont="1" applyBorder="1" applyAlignment="1" applyProtection="1">
      <alignment horizontal="left" vertical="center" wrapText="1"/>
    </xf>
    <xf numFmtId="3" fontId="31" fillId="0" borderId="92" xfId="0" applyNumberFormat="1" applyFont="1" applyBorder="1" applyAlignment="1" applyProtection="1">
      <alignment horizontal="center" vertical="center" wrapText="1"/>
    </xf>
    <xf numFmtId="0" fontId="48" fillId="0" borderId="92" xfId="0" applyFont="1" applyBorder="1" applyAlignment="1" applyProtection="1">
      <alignment horizontal="left" vertical="center" wrapText="1"/>
    </xf>
    <xf numFmtId="9" fontId="28" fillId="0" borderId="63" xfId="6" applyFont="1" applyFill="1" applyBorder="1" applyAlignment="1" applyProtection="1">
      <alignment horizontal="center" vertical="center" wrapText="1"/>
    </xf>
    <xf numFmtId="9" fontId="28" fillId="0" borderId="76" xfId="6" applyFont="1" applyBorder="1" applyAlignment="1" applyProtection="1">
      <alignment horizontal="center" vertical="center" wrapText="1"/>
    </xf>
    <xf numFmtId="9" fontId="28" fillId="0" borderId="76" xfId="6" applyFont="1" applyFill="1" applyBorder="1" applyAlignment="1" applyProtection="1">
      <alignment horizontal="center" vertical="center" wrapText="1"/>
    </xf>
    <xf numFmtId="9" fontId="28" fillId="0" borderId="63" xfId="6" applyFont="1" applyBorder="1" applyAlignment="1" applyProtection="1">
      <alignment horizontal="center" vertical="center" wrapText="1"/>
    </xf>
    <xf numFmtId="9" fontId="28" fillId="21" borderId="92" xfId="6" applyFont="1" applyFill="1" applyBorder="1" applyAlignment="1" applyProtection="1">
      <alignment horizontal="center" vertical="center"/>
    </xf>
    <xf numFmtId="164" fontId="31" fillId="0" borderId="1" xfId="0" applyNumberFormat="1" applyFont="1" applyFill="1" applyBorder="1" applyAlignment="1" applyProtection="1">
      <alignment horizontal="center" vertical="center" wrapText="1"/>
    </xf>
    <xf numFmtId="164" fontId="32" fillId="0" borderId="1" xfId="0" applyNumberFormat="1" applyFont="1" applyFill="1" applyBorder="1" applyAlignment="1" applyProtection="1">
      <alignment horizontal="center" vertical="center" wrapText="1"/>
    </xf>
    <xf numFmtId="9" fontId="31" fillId="0" borderId="108" xfId="0" applyNumberFormat="1" applyFont="1" applyFill="1" applyBorder="1" applyAlignment="1" applyProtection="1">
      <alignment horizontal="center" vertical="center" wrapText="1"/>
    </xf>
    <xf numFmtId="9" fontId="32" fillId="0" borderId="108" xfId="0" applyNumberFormat="1" applyFont="1" applyFill="1" applyBorder="1" applyAlignment="1" applyProtection="1">
      <alignment horizontal="center" vertical="center" wrapText="1"/>
    </xf>
    <xf numFmtId="9" fontId="31" fillId="0" borderId="92" xfId="0" applyNumberFormat="1" applyFont="1" applyFill="1" applyBorder="1" applyAlignment="1" applyProtection="1">
      <alignment horizontal="center" vertical="center" wrapText="1"/>
    </xf>
    <xf numFmtId="0" fontId="11" fillId="0" borderId="5" xfId="0" applyFont="1" applyBorder="1" applyAlignment="1" applyProtection="1">
      <alignment vertical="center" wrapText="1"/>
    </xf>
    <xf numFmtId="9" fontId="32" fillId="0" borderId="45" xfId="0" applyNumberFormat="1" applyFont="1" applyFill="1" applyBorder="1" applyAlignment="1" applyProtection="1">
      <alignment horizontal="center" vertical="center" wrapText="1"/>
    </xf>
    <xf numFmtId="164" fontId="31" fillId="0" borderId="117" xfId="0" applyNumberFormat="1" applyFont="1" applyFill="1" applyBorder="1" applyAlignment="1" applyProtection="1">
      <alignment horizontal="center" vertical="center" wrapText="1"/>
    </xf>
    <xf numFmtId="164" fontId="55" fillId="0" borderId="117" xfId="0" applyNumberFormat="1" applyFont="1" applyFill="1" applyBorder="1" applyAlignment="1" applyProtection="1">
      <alignment horizontal="center" vertical="center" wrapText="1"/>
    </xf>
    <xf numFmtId="164" fontId="32" fillId="0" borderId="117" xfId="0" applyNumberFormat="1" applyFont="1" applyFill="1" applyBorder="1" applyAlignment="1" applyProtection="1">
      <alignment horizontal="center" vertical="center" wrapText="1"/>
    </xf>
    <xf numFmtId="0" fontId="32" fillId="8" borderId="113" xfId="0" applyFont="1" applyFill="1" applyBorder="1" applyAlignment="1" applyProtection="1">
      <alignment horizontal="left"/>
    </xf>
    <xf numFmtId="0" fontId="31" fillId="8" borderId="112" xfId="0" applyFont="1" applyFill="1" applyBorder="1" applyAlignment="1" applyProtection="1">
      <alignment horizontal="left"/>
    </xf>
    <xf numFmtId="0" fontId="35" fillId="0" borderId="113" xfId="1" applyFont="1" applyFill="1" applyBorder="1" applyAlignment="1" applyProtection="1">
      <alignment horizontal="center" vertical="top" wrapText="1"/>
    </xf>
    <xf numFmtId="0" fontId="36" fillId="0" borderId="113" xfId="1" applyFont="1" applyFill="1" applyBorder="1" applyAlignment="1" applyProtection="1">
      <alignment horizontal="center" vertical="top" wrapText="1"/>
    </xf>
    <xf numFmtId="0" fontId="35" fillId="21" borderId="113" xfId="1" applyFont="1" applyFill="1" applyBorder="1" applyAlignment="1" applyProtection="1">
      <alignment horizontal="center" vertical="top" wrapText="1"/>
    </xf>
    <xf numFmtId="0" fontId="27" fillId="0" borderId="117" xfId="0" applyFont="1" applyBorder="1" applyAlignment="1" applyProtection="1">
      <alignment horizontal="left" vertical="center" wrapText="1"/>
    </xf>
    <xf numFmtId="0" fontId="27" fillId="0" borderId="117" xfId="0" applyFont="1" applyFill="1" applyBorder="1" applyAlignment="1" applyProtection="1">
      <alignment horizontal="left" vertical="center" wrapText="1"/>
    </xf>
    <xf numFmtId="9" fontId="27" fillId="0" borderId="117" xfId="0" applyNumberFormat="1" applyFont="1" applyBorder="1" applyAlignment="1" applyProtection="1">
      <alignment horizontal="center" vertical="center" wrapText="1"/>
    </xf>
    <xf numFmtId="0" fontId="27" fillId="0" borderId="117" xfId="0" applyFont="1" applyBorder="1" applyAlignment="1" applyProtection="1">
      <alignment horizontal="center" vertical="center" wrapText="1"/>
    </xf>
    <xf numFmtId="0" fontId="27" fillId="5" borderId="117" xfId="1" applyFont="1" applyFill="1" applyBorder="1" applyAlignment="1" applyProtection="1">
      <alignment horizontal="center" vertical="center" wrapText="1"/>
    </xf>
    <xf numFmtId="0" fontId="27" fillId="0" borderId="117" xfId="26" applyNumberFormat="1" applyFont="1" applyBorder="1" applyAlignment="1" applyProtection="1">
      <alignment horizontal="center" vertical="center" wrapText="1"/>
    </xf>
    <xf numFmtId="0" fontId="27" fillId="0" borderId="120" xfId="26" applyFont="1" applyBorder="1" applyAlignment="1" applyProtection="1">
      <alignment horizontal="left" vertical="center" wrapText="1"/>
    </xf>
    <xf numFmtId="0" fontId="30" fillId="0" borderId="120" xfId="26" applyFont="1" applyBorder="1" applyAlignment="1" applyProtection="1">
      <alignment horizontal="left" vertical="center" wrapText="1"/>
    </xf>
    <xf numFmtId="0" fontId="27" fillId="0" borderId="117" xfId="26" applyFont="1" applyBorder="1" applyAlignment="1" applyProtection="1">
      <alignment horizontal="left" vertical="center" wrapText="1"/>
    </xf>
    <xf numFmtId="9" fontId="28" fillId="0" borderId="117" xfId="7" applyNumberFormat="1" applyFont="1" applyBorder="1" applyAlignment="1" applyProtection="1">
      <alignment horizontal="center" vertical="center" wrapText="1"/>
    </xf>
    <xf numFmtId="9" fontId="28" fillId="21" borderId="117" xfId="8" applyFont="1" applyFill="1" applyBorder="1" applyAlignment="1" applyProtection="1">
      <alignment horizontal="center" vertical="center"/>
    </xf>
    <xf numFmtId="9" fontId="28" fillId="21" borderId="117" xfId="8" applyNumberFormat="1" applyFont="1" applyFill="1" applyBorder="1" applyAlignment="1" applyProtection="1">
      <alignment horizontal="center" vertical="center"/>
    </xf>
    <xf numFmtId="9" fontId="55" fillId="0" borderId="117" xfId="6" applyFont="1" applyBorder="1" applyAlignment="1" applyProtection="1">
      <alignment horizontal="center" vertical="center"/>
      <protection hidden="1"/>
    </xf>
    <xf numFmtId="9" fontId="31" fillId="0" borderId="117" xfId="0" applyNumberFormat="1" applyFont="1" applyFill="1" applyBorder="1" applyAlignment="1" applyProtection="1">
      <alignment horizontal="center" vertical="center" wrapText="1"/>
    </xf>
    <xf numFmtId="9" fontId="32" fillId="0" borderId="60" xfId="0" applyNumberFormat="1" applyFont="1" applyFill="1" applyBorder="1" applyAlignment="1" applyProtection="1">
      <alignment horizontal="center" vertical="center" wrapText="1"/>
    </xf>
    <xf numFmtId="9" fontId="31" fillId="0" borderId="112" xfId="0" applyNumberFormat="1" applyFont="1" applyFill="1" applyBorder="1" applyAlignment="1" applyProtection="1">
      <alignment horizontal="center" vertical="center" wrapText="1"/>
    </xf>
    <xf numFmtId="9" fontId="32" fillId="0" borderId="117" xfId="0" applyNumberFormat="1"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164" fontId="55" fillId="0" borderId="1" xfId="0" applyNumberFormat="1" applyFont="1" applyFill="1" applyBorder="1" applyAlignment="1" applyProtection="1">
      <alignment horizontal="center" vertical="center" wrapText="1"/>
    </xf>
    <xf numFmtId="164" fontId="55" fillId="0" borderId="120" xfId="0" applyNumberFormat="1" applyFont="1" applyFill="1" applyBorder="1" applyAlignment="1" applyProtection="1">
      <alignment horizontal="center" vertical="center" wrapText="1"/>
    </xf>
    <xf numFmtId="9" fontId="31" fillId="0" borderId="121" xfId="0" applyNumberFormat="1" applyFont="1" applyFill="1" applyBorder="1" applyAlignment="1" applyProtection="1">
      <alignment horizontal="center" vertical="center" wrapText="1"/>
    </xf>
    <xf numFmtId="164" fontId="32" fillId="0" borderId="121" xfId="0" applyNumberFormat="1" applyFont="1" applyFill="1" applyBorder="1" applyAlignment="1" applyProtection="1">
      <alignment horizontal="center" vertical="center" wrapText="1"/>
    </xf>
    <xf numFmtId="9" fontId="32" fillId="0" borderId="121" xfId="0" applyNumberFormat="1" applyFont="1" applyFill="1" applyBorder="1" applyAlignment="1" applyProtection="1">
      <alignment horizontal="center" vertical="center" wrapText="1"/>
    </xf>
    <xf numFmtId="0" fontId="31" fillId="0" borderId="0" xfId="0" applyFont="1" applyFill="1" applyProtection="1"/>
    <xf numFmtId="0" fontId="31" fillId="0" borderId="1" xfId="0" applyFont="1" applyFill="1" applyBorder="1" applyAlignment="1" applyProtection="1">
      <alignment horizontal="center" vertical="center"/>
    </xf>
    <xf numFmtId="0" fontId="31" fillId="0" borderId="1" xfId="0" applyFont="1" applyFill="1" applyBorder="1" applyProtection="1"/>
    <xf numFmtId="0" fontId="31" fillId="0" borderId="0" xfId="0" applyFont="1" applyFill="1" applyAlignment="1" applyProtection="1">
      <alignment horizontal="center" vertical="center"/>
    </xf>
    <xf numFmtId="0" fontId="31" fillId="0" borderId="58" xfId="0" applyFont="1" applyFill="1" applyBorder="1" applyProtection="1"/>
    <xf numFmtId="0" fontId="31" fillId="0" borderId="112" xfId="0" applyFont="1" applyFill="1" applyBorder="1" applyAlignment="1" applyProtection="1">
      <alignment horizontal="center" vertical="center"/>
    </xf>
    <xf numFmtId="0" fontId="31" fillId="0" borderId="116" xfId="0" applyFont="1" applyFill="1" applyBorder="1" applyProtection="1"/>
    <xf numFmtId="0" fontId="32" fillId="0" borderId="59" xfId="0" applyFont="1" applyFill="1" applyBorder="1" applyProtection="1"/>
    <xf numFmtId="0" fontId="32" fillId="0" borderId="60" xfId="0" applyFont="1" applyFill="1" applyBorder="1" applyAlignment="1" applyProtection="1">
      <alignment horizontal="center" vertical="center"/>
    </xf>
    <xf numFmtId="0" fontId="32" fillId="0" borderId="23" xfId="0" applyFont="1" applyFill="1" applyBorder="1" applyProtection="1"/>
    <xf numFmtId="0" fontId="32" fillId="0" borderId="45" xfId="0" applyFont="1" applyFill="1" applyBorder="1" applyAlignment="1" applyProtection="1">
      <alignment horizontal="center" vertical="center"/>
    </xf>
    <xf numFmtId="0" fontId="27" fillId="0" borderId="0" xfId="0" applyFont="1" applyFill="1" applyProtection="1"/>
    <xf numFmtId="0" fontId="27" fillId="0" borderId="0" xfId="0" applyFont="1" applyFill="1" applyAlignment="1" applyProtection="1">
      <alignment horizontal="center" vertical="center"/>
    </xf>
    <xf numFmtId="0" fontId="11" fillId="33" borderId="0" xfId="0" applyFont="1" applyFill="1" applyProtection="1"/>
    <xf numFmtId="0" fontId="31" fillId="0" borderId="108" xfId="0" applyFont="1" applyFill="1" applyBorder="1" applyAlignment="1" applyProtection="1">
      <alignment horizontal="center" vertical="center" wrapText="1"/>
    </xf>
    <xf numFmtId="3" fontId="31" fillId="0" borderId="108" xfId="0" applyNumberFormat="1" applyFont="1" applyFill="1" applyBorder="1" applyAlignment="1" applyProtection="1">
      <alignment horizontal="center" vertical="center"/>
    </xf>
    <xf numFmtId="9" fontId="31" fillId="0" borderId="108" xfId="6" applyFont="1" applyFill="1" applyBorder="1" applyAlignment="1" applyProtection="1">
      <alignment horizontal="center" vertical="center"/>
    </xf>
    <xf numFmtId="0" fontId="32" fillId="33" borderId="0" xfId="0" applyFont="1" applyFill="1" applyProtection="1"/>
    <xf numFmtId="0" fontId="32" fillId="0" borderId="0" xfId="0" applyFont="1" applyFill="1" applyAlignment="1" applyProtection="1">
      <alignment horizontal="center" vertical="center"/>
    </xf>
    <xf numFmtId="0" fontId="31" fillId="0" borderId="117" xfId="0" applyFont="1" applyFill="1" applyBorder="1" applyAlignment="1" applyProtection="1">
      <alignment horizontal="center" vertical="center" wrapText="1"/>
    </xf>
    <xf numFmtId="9" fontId="31" fillId="0" borderId="117" xfId="6" applyFont="1" applyFill="1" applyBorder="1" applyAlignment="1" applyProtection="1">
      <alignment horizontal="center" vertical="center"/>
    </xf>
    <xf numFmtId="3" fontId="31" fillId="0" borderId="117" xfId="0" applyNumberFormat="1" applyFont="1" applyFill="1" applyBorder="1" applyAlignment="1" applyProtection="1">
      <alignment horizontal="center" vertical="center"/>
    </xf>
    <xf numFmtId="0" fontId="11" fillId="0" borderId="0" xfId="0" applyFont="1" applyFill="1" applyProtection="1"/>
    <xf numFmtId="0" fontId="11" fillId="0" borderId="0" xfId="0" applyFont="1" applyFill="1" applyAlignment="1" applyProtection="1">
      <alignment horizontal="center" vertical="center"/>
    </xf>
    <xf numFmtId="3" fontId="31" fillId="0" borderId="117" xfId="41" applyNumberFormat="1" applyFont="1" applyFill="1" applyBorder="1" applyAlignment="1" applyProtection="1">
      <alignment horizontal="center" vertical="center"/>
    </xf>
    <xf numFmtId="0" fontId="57" fillId="0" borderId="0" xfId="0" applyFont="1" applyProtection="1"/>
    <xf numFmtId="0" fontId="31" fillId="0" borderId="117" xfId="6" applyNumberFormat="1" applyFont="1" applyFill="1" applyBorder="1" applyAlignment="1" applyProtection="1">
      <alignment horizontal="center" vertical="center"/>
    </xf>
    <xf numFmtId="0" fontId="31" fillId="0" borderId="121" xfId="0" applyFont="1" applyFill="1" applyBorder="1" applyAlignment="1" applyProtection="1">
      <alignment horizontal="center" vertical="center" wrapText="1"/>
    </xf>
    <xf numFmtId="9" fontId="31" fillId="0" borderId="121" xfId="6" applyFont="1" applyFill="1" applyBorder="1" applyAlignment="1" applyProtection="1">
      <alignment horizontal="center" vertical="center"/>
    </xf>
    <xf numFmtId="0" fontId="31" fillId="0" borderId="121" xfId="6" applyNumberFormat="1" applyFont="1" applyFill="1" applyBorder="1" applyAlignment="1" applyProtection="1">
      <alignment horizontal="center" vertical="center"/>
    </xf>
    <xf numFmtId="3" fontId="31" fillId="0" borderId="121" xfId="41" applyNumberFormat="1" applyFont="1" applyFill="1" applyBorder="1" applyAlignment="1" applyProtection="1">
      <alignment horizontal="center" vertical="center"/>
    </xf>
    <xf numFmtId="164" fontId="55" fillId="0" borderId="117" xfId="0" applyNumberFormat="1" applyFont="1" applyFill="1" applyBorder="1" applyAlignment="1" applyProtection="1">
      <alignment horizontal="justify" vertical="center" wrapText="1"/>
    </xf>
    <xf numFmtId="0" fontId="11" fillId="0" borderId="1" xfId="0" applyFont="1" applyFill="1" applyBorder="1" applyAlignment="1" applyProtection="1">
      <alignment vertical="center"/>
    </xf>
    <xf numFmtId="0" fontId="56" fillId="0" borderId="1" xfId="0" applyFont="1" applyFill="1" applyBorder="1" applyAlignment="1" applyProtection="1"/>
    <xf numFmtId="0" fontId="32" fillId="34" borderId="60" xfId="0" applyFont="1" applyFill="1" applyBorder="1" applyAlignment="1" applyProtection="1">
      <alignment horizontal="center" vertical="center"/>
    </xf>
    <xf numFmtId="0" fontId="32" fillId="34" borderId="61" xfId="0" applyFont="1" applyFill="1" applyBorder="1" applyAlignment="1" applyProtection="1">
      <alignment horizontal="center" vertical="center"/>
    </xf>
    <xf numFmtId="9" fontId="6" fillId="0" borderId="0" xfId="6" applyFont="1" applyAlignment="1" applyProtection="1">
      <alignment vertical="center"/>
    </xf>
    <xf numFmtId="0" fontId="32" fillId="35" borderId="117" xfId="0" applyFont="1" applyFill="1" applyBorder="1" applyAlignment="1" applyProtection="1">
      <alignment horizontal="center" vertical="center" wrapText="1"/>
    </xf>
    <xf numFmtId="0" fontId="32" fillId="35" borderId="108" xfId="0" applyFont="1" applyFill="1" applyBorder="1" applyAlignment="1" applyProtection="1">
      <alignment horizontal="center" vertical="center" wrapText="1"/>
    </xf>
    <xf numFmtId="0" fontId="32" fillId="35" borderId="117" xfId="0" applyFont="1" applyFill="1" applyBorder="1" applyAlignment="1" applyProtection="1">
      <alignment horizontal="center" vertical="center"/>
    </xf>
    <xf numFmtId="0" fontId="32" fillId="35" borderId="108" xfId="0" applyFont="1" applyFill="1" applyBorder="1" applyAlignment="1" applyProtection="1">
      <alignment horizontal="center" vertical="center"/>
    </xf>
    <xf numFmtId="0" fontId="32" fillId="35" borderId="121" xfId="0" applyFont="1" applyFill="1" applyBorder="1" applyAlignment="1" applyProtection="1">
      <alignment horizontal="center" vertical="center" wrapText="1"/>
    </xf>
    <xf numFmtId="0" fontId="32" fillId="35" borderId="121" xfId="0" applyFont="1" applyFill="1" applyBorder="1" applyAlignment="1" applyProtection="1">
      <alignment horizontal="center" vertical="center"/>
    </xf>
    <xf numFmtId="0" fontId="6" fillId="0" borderId="1" xfId="1" applyFont="1" applyBorder="1" applyAlignment="1" applyProtection="1">
      <alignment horizontal="left" vertical="center"/>
    </xf>
    <xf numFmtId="0" fontId="6" fillId="0" borderId="1" xfId="1" applyFont="1" applyAlignment="1" applyProtection="1">
      <alignment horizontal="left" vertical="center"/>
    </xf>
    <xf numFmtId="0" fontId="27" fillId="0" borderId="63" xfId="0" applyFont="1" applyBorder="1" applyAlignment="1" applyProtection="1">
      <alignment horizontal="center" vertical="center" wrapText="1"/>
    </xf>
    <xf numFmtId="0" fontId="27" fillId="0" borderId="76" xfId="0" applyFont="1" applyBorder="1" applyAlignment="1" applyProtection="1">
      <alignment horizontal="center" vertical="center" wrapText="1"/>
    </xf>
    <xf numFmtId="0" fontId="27" fillId="0" borderId="63" xfId="0" applyFont="1" applyFill="1" applyBorder="1" applyAlignment="1" applyProtection="1">
      <alignment horizontal="justify" vertical="center" wrapText="1"/>
    </xf>
    <xf numFmtId="0" fontId="31" fillId="0" borderId="92" xfId="0" applyFont="1" applyFill="1" applyBorder="1" applyAlignment="1" applyProtection="1">
      <alignment vertical="center" wrapText="1"/>
    </xf>
    <xf numFmtId="0" fontId="31" fillId="0" borderId="62" xfId="0" applyFont="1" applyFill="1" applyBorder="1" applyAlignment="1" applyProtection="1">
      <alignment vertical="center" wrapText="1"/>
    </xf>
    <xf numFmtId="0" fontId="27" fillId="0" borderId="62" xfId="0" applyFont="1" applyFill="1" applyBorder="1" applyAlignment="1" applyProtection="1">
      <alignment horizontal="justify" vertical="center" wrapText="1"/>
    </xf>
    <xf numFmtId="0" fontId="53" fillId="0" borderId="0" xfId="0" applyFont="1" applyFill="1" applyAlignment="1" applyProtection="1">
      <alignment horizontal="justify" vertical="center" wrapText="1"/>
    </xf>
    <xf numFmtId="0" fontId="18" fillId="0" borderId="2" xfId="0" applyFont="1" applyBorder="1" applyAlignment="1">
      <alignment horizontal="center" vertical="center"/>
    </xf>
    <xf numFmtId="0" fontId="9" fillId="0" borderId="2" xfId="0" applyFont="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3" fillId="14" borderId="10" xfId="1" applyFont="1" applyFill="1" applyBorder="1" applyAlignment="1" applyProtection="1">
      <alignment horizontal="center" vertical="center" wrapText="1"/>
    </xf>
    <xf numFmtId="0" fontId="11" fillId="14" borderId="9" xfId="1" applyFont="1" applyFill="1" applyBorder="1" applyAlignment="1" applyProtection="1">
      <alignment horizontal="center" vertical="center" wrapText="1"/>
    </xf>
    <xf numFmtId="0" fontId="12" fillId="13" borderId="2" xfId="1" applyFont="1" applyFill="1" applyBorder="1" applyAlignment="1" applyProtection="1">
      <alignment horizontal="center" vertical="center" wrapText="1"/>
    </xf>
    <xf numFmtId="0" fontId="12" fillId="13" borderId="7" xfId="1" applyFont="1" applyFill="1" applyBorder="1" applyAlignment="1" applyProtection="1">
      <alignment horizontal="center" vertical="center" wrapText="1"/>
    </xf>
    <xf numFmtId="0" fontId="12" fillId="13" borderId="6" xfId="1" applyFont="1" applyFill="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19" fillId="0" borderId="3" xfId="0" applyFont="1" applyBorder="1" applyAlignment="1" applyProtection="1">
      <alignment horizontal="left" vertical="center" wrapText="1"/>
    </xf>
    <xf numFmtId="0" fontId="19" fillId="0" borderId="4"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12" fillId="13" borderId="5" xfId="1" applyFont="1" applyFill="1" applyBorder="1" applyAlignment="1" applyProtection="1">
      <alignment horizontal="center" vertical="center" wrapText="1"/>
    </xf>
    <xf numFmtId="0" fontId="18" fillId="0" borderId="2" xfId="0" applyFont="1" applyFill="1" applyBorder="1" applyAlignment="1" applyProtection="1">
      <alignment horizontal="justify" vertical="center" wrapText="1"/>
    </xf>
    <xf numFmtId="0" fontId="18" fillId="0" borderId="2" xfId="0" applyFont="1" applyBorder="1" applyAlignment="1" applyProtection="1">
      <alignment horizontal="center" vertical="center" wrapText="1"/>
    </xf>
    <xf numFmtId="0" fontId="18" fillId="5" borderId="2" xfId="0" applyFont="1" applyFill="1" applyBorder="1" applyAlignment="1" applyProtection="1">
      <alignment horizontal="justify" vertical="center" wrapText="1"/>
    </xf>
    <xf numFmtId="0" fontId="18" fillId="0" borderId="2" xfId="0" applyFont="1" applyBorder="1" applyAlignment="1" applyProtection="1">
      <alignment horizontal="justify" vertical="center" wrapText="1"/>
    </xf>
    <xf numFmtId="9" fontId="21" fillId="0" borderId="3" xfId="0" applyNumberFormat="1" applyFont="1" applyBorder="1" applyAlignment="1" applyProtection="1">
      <alignment horizontal="center" vertical="center"/>
    </xf>
    <xf numFmtId="9" fontId="21" fillId="0" borderId="4" xfId="0" applyNumberFormat="1" applyFont="1" applyBorder="1" applyAlignment="1" applyProtection="1">
      <alignment horizontal="center" vertical="center"/>
    </xf>
    <xf numFmtId="9" fontId="21" fillId="0" borderId="5" xfId="0" applyNumberFormat="1" applyFont="1" applyBorder="1" applyAlignment="1" applyProtection="1">
      <alignment horizontal="center" vertical="center"/>
    </xf>
    <xf numFmtId="9" fontId="21" fillId="13" borderId="3" xfId="0" applyNumberFormat="1" applyFont="1" applyFill="1" applyBorder="1" applyAlignment="1" applyProtection="1">
      <alignment horizontal="center" vertical="center"/>
    </xf>
    <xf numFmtId="9" fontId="21" fillId="13" borderId="4" xfId="0" applyNumberFormat="1" applyFont="1" applyFill="1" applyBorder="1" applyAlignment="1" applyProtection="1">
      <alignment horizontal="center" vertical="center"/>
    </xf>
    <xf numFmtId="9" fontId="21" fillId="13" borderId="5" xfId="0" applyNumberFormat="1" applyFont="1" applyFill="1" applyBorder="1" applyAlignment="1" applyProtection="1">
      <alignment horizontal="center" vertical="center"/>
    </xf>
    <xf numFmtId="9" fontId="21" fillId="0" borderId="3" xfId="0" applyNumberFormat="1" applyFont="1" applyFill="1" applyBorder="1" applyAlignment="1" applyProtection="1">
      <alignment horizontal="center" vertical="center"/>
    </xf>
    <xf numFmtId="9" fontId="21" fillId="0" borderId="4" xfId="0" applyNumberFormat="1" applyFont="1" applyFill="1" applyBorder="1" applyAlignment="1" applyProtection="1">
      <alignment horizontal="center" vertical="center"/>
    </xf>
    <xf numFmtId="9" fontId="21" fillId="0" borderId="5" xfId="0" applyNumberFormat="1" applyFont="1" applyFill="1" applyBorder="1" applyAlignment="1" applyProtection="1">
      <alignment horizontal="center" vertical="center"/>
    </xf>
    <xf numFmtId="9" fontId="21" fillId="15" borderId="3" xfId="6" applyNumberFormat="1" applyFont="1" applyFill="1" applyBorder="1" applyAlignment="1" applyProtection="1">
      <alignment horizontal="center" vertical="center"/>
    </xf>
    <xf numFmtId="9" fontId="21" fillId="15" borderId="4" xfId="6" applyNumberFormat="1" applyFont="1" applyFill="1" applyBorder="1" applyAlignment="1" applyProtection="1">
      <alignment horizontal="center" vertical="center"/>
    </xf>
    <xf numFmtId="9" fontId="21" fillId="15" borderId="5" xfId="6" applyNumberFormat="1" applyFont="1" applyFill="1" applyBorder="1" applyAlignment="1" applyProtection="1">
      <alignment horizontal="center" vertical="center"/>
    </xf>
    <xf numFmtId="9" fontId="21" fillId="15" borderId="3" xfId="0" applyNumberFormat="1" applyFont="1" applyFill="1" applyBorder="1" applyAlignment="1" applyProtection="1">
      <alignment horizontal="center" vertical="center"/>
    </xf>
    <xf numFmtId="9" fontId="21" fillId="15" borderId="4" xfId="0" applyNumberFormat="1" applyFont="1" applyFill="1" applyBorder="1" applyAlignment="1" applyProtection="1">
      <alignment horizontal="center" vertical="center"/>
    </xf>
    <xf numFmtId="9" fontId="21" fillId="15" borderId="5" xfId="0" applyNumberFormat="1" applyFont="1" applyFill="1" applyBorder="1" applyAlignment="1" applyProtection="1">
      <alignment horizontal="center" vertical="center"/>
    </xf>
    <xf numFmtId="0" fontId="18" fillId="0" borderId="3" xfId="0" applyFont="1" applyBorder="1" applyAlignment="1" applyProtection="1">
      <alignment horizontal="left" vertical="center" wrapText="1"/>
    </xf>
    <xf numFmtId="0" fontId="18" fillId="0" borderId="4" xfId="0" applyFont="1" applyBorder="1" applyAlignment="1" applyProtection="1">
      <alignment horizontal="left" vertical="center" wrapText="1"/>
    </xf>
    <xf numFmtId="0" fontId="18" fillId="0" borderId="5" xfId="0" applyFont="1" applyBorder="1" applyAlignment="1" applyProtection="1">
      <alignment horizontal="left" vertical="center" wrapText="1"/>
    </xf>
    <xf numFmtId="0" fontId="6" fillId="0" borderId="1" xfId="1" applyFont="1" applyBorder="1" applyAlignment="1">
      <alignment horizontal="left" vertical="center"/>
    </xf>
    <xf numFmtId="0" fontId="19" fillId="0" borderId="2" xfId="1" applyFont="1" applyBorder="1" applyAlignment="1">
      <alignment horizontal="left" vertical="center"/>
    </xf>
    <xf numFmtId="0" fontId="18" fillId="0" borderId="2" xfId="1" applyFont="1" applyBorder="1" applyAlignment="1">
      <alignment vertical="center"/>
    </xf>
    <xf numFmtId="0" fontId="18" fillId="0" borderId="2" xfId="1" applyFont="1" applyBorder="1" applyAlignment="1">
      <alignment horizontal="center" vertical="center"/>
    </xf>
    <xf numFmtId="0" fontId="19" fillId="0" borderId="3" xfId="1" applyFont="1" applyBorder="1" applyAlignment="1">
      <alignment horizontal="left" vertical="center"/>
    </xf>
    <xf numFmtId="0" fontId="6" fillId="0" borderId="12" xfId="1" applyFont="1" applyBorder="1" applyAlignment="1">
      <alignment horizontal="left" vertical="center"/>
    </xf>
    <xf numFmtId="0" fontId="6" fillId="0" borderId="14" xfId="1" applyFont="1" applyBorder="1" applyAlignment="1">
      <alignment horizontal="left" vertical="center"/>
    </xf>
    <xf numFmtId="0" fontId="15" fillId="17" borderId="7" xfId="1" applyFont="1" applyFill="1" applyBorder="1" applyAlignment="1" applyProtection="1">
      <alignment horizontal="right" vertical="center"/>
    </xf>
    <xf numFmtId="0" fontId="15" fillId="17" borderId="15" xfId="1" applyFont="1" applyFill="1" applyBorder="1" applyAlignment="1" applyProtection="1">
      <alignment horizontal="right" vertical="center"/>
    </xf>
    <xf numFmtId="0" fontId="15" fillId="17" borderId="6" xfId="1" applyFont="1" applyFill="1" applyBorder="1" applyAlignment="1" applyProtection="1">
      <alignment horizontal="right" vertical="center"/>
    </xf>
    <xf numFmtId="0" fontId="8" fillId="0" borderId="2" xfId="1" applyFont="1" applyBorder="1" applyAlignment="1">
      <alignment horizontal="left" vertical="center"/>
    </xf>
    <xf numFmtId="0" fontId="6" fillId="0" borderId="2" xfId="1" applyFont="1" applyBorder="1" applyAlignment="1">
      <alignment vertical="center"/>
    </xf>
    <xf numFmtId="0" fontId="6" fillId="0" borderId="1" xfId="1" applyFont="1" applyAlignment="1">
      <alignment vertical="center"/>
    </xf>
    <xf numFmtId="0" fontId="21" fillId="15" borderId="3" xfId="0" applyNumberFormat="1" applyFont="1" applyFill="1" applyBorder="1" applyAlignment="1" applyProtection="1">
      <alignment horizontal="center" vertical="center"/>
    </xf>
    <xf numFmtId="0" fontId="21" fillId="15" borderId="5" xfId="0" applyNumberFormat="1" applyFont="1" applyFill="1" applyBorder="1" applyAlignment="1" applyProtection="1">
      <alignment horizontal="center" vertical="center"/>
    </xf>
    <xf numFmtId="0" fontId="21" fillId="0" borderId="3" xfId="0" applyNumberFormat="1" applyFont="1" applyBorder="1" applyAlignment="1" applyProtection="1">
      <alignment horizontal="center" vertical="center"/>
    </xf>
    <xf numFmtId="0" fontId="21" fillId="0" borderId="5" xfId="0" applyNumberFormat="1" applyFont="1" applyBorder="1" applyAlignment="1" applyProtection="1">
      <alignment horizontal="center" vertical="center"/>
    </xf>
    <xf numFmtId="0" fontId="21" fillId="13" borderId="3" xfId="0" applyNumberFormat="1" applyFont="1" applyFill="1" applyBorder="1" applyAlignment="1" applyProtection="1">
      <alignment horizontal="center" vertical="center"/>
    </xf>
    <xf numFmtId="0" fontId="21" fillId="13" borderId="5" xfId="0" applyNumberFormat="1" applyFont="1" applyFill="1" applyBorder="1" applyAlignment="1" applyProtection="1">
      <alignment horizontal="center" vertical="center"/>
    </xf>
    <xf numFmtId="0" fontId="19" fillId="0" borderId="2" xfId="0" applyFont="1" applyBorder="1" applyAlignment="1" applyProtection="1">
      <alignment horizontal="justify" vertical="center" wrapText="1"/>
    </xf>
    <xf numFmtId="0" fontId="18" fillId="11" borderId="2" xfId="0" applyFont="1" applyFill="1" applyBorder="1" applyAlignment="1" applyProtection="1">
      <alignment horizontal="justify" vertical="center" wrapText="1"/>
    </xf>
    <xf numFmtId="0" fontId="18" fillId="8" borderId="2" xfId="0" applyFont="1" applyFill="1" applyBorder="1" applyAlignment="1" applyProtection="1">
      <alignment horizontal="justify" vertical="center" wrapText="1"/>
    </xf>
    <xf numFmtId="9" fontId="18" fillId="0" borderId="2" xfId="0" applyNumberFormat="1" applyFont="1" applyBorder="1" applyAlignment="1" applyProtection="1">
      <alignment horizontal="center" vertical="center" wrapText="1"/>
    </xf>
    <xf numFmtId="9" fontId="21" fillId="13" borderId="3" xfId="6" applyNumberFormat="1" applyFont="1" applyFill="1" applyBorder="1" applyAlignment="1" applyProtection="1">
      <alignment horizontal="center" vertical="center"/>
    </xf>
    <xf numFmtId="9" fontId="21" fillId="13" borderId="4" xfId="6" applyNumberFormat="1" applyFont="1" applyFill="1" applyBorder="1" applyAlignment="1" applyProtection="1">
      <alignment horizontal="center" vertical="center"/>
    </xf>
    <xf numFmtId="9" fontId="21" fillId="13" borderId="5" xfId="6" applyNumberFormat="1" applyFont="1" applyFill="1" applyBorder="1" applyAlignment="1" applyProtection="1">
      <alignment horizontal="center" vertical="center"/>
    </xf>
    <xf numFmtId="9" fontId="21" fillId="0" borderId="2" xfId="0" applyNumberFormat="1" applyFont="1" applyBorder="1" applyAlignment="1" applyProtection="1">
      <alignment horizontal="center" vertical="center"/>
    </xf>
    <xf numFmtId="0" fontId="18" fillId="0" borderId="2" xfId="0" applyFont="1" applyBorder="1" applyAlignment="1" applyProtection="1">
      <alignment vertical="center" wrapText="1"/>
    </xf>
    <xf numFmtId="0" fontId="18" fillId="10" borderId="2" xfId="0" applyFont="1" applyFill="1" applyBorder="1" applyAlignment="1" applyProtection="1">
      <alignment horizontal="justify" vertical="center" wrapText="1"/>
    </xf>
    <xf numFmtId="9" fontId="21" fillId="5" borderId="3" xfId="0" applyNumberFormat="1" applyFont="1" applyFill="1" applyBorder="1" applyAlignment="1" applyProtection="1">
      <alignment horizontal="center" vertical="center"/>
    </xf>
    <xf numFmtId="9" fontId="21" fillId="5" borderId="4" xfId="0" applyNumberFormat="1" applyFont="1" applyFill="1" applyBorder="1" applyAlignment="1" applyProtection="1">
      <alignment horizontal="center" vertical="center"/>
    </xf>
    <xf numFmtId="9" fontId="21" fillId="5" borderId="5" xfId="0" applyNumberFormat="1" applyFont="1" applyFill="1" applyBorder="1" applyAlignment="1" applyProtection="1">
      <alignment horizontal="center" vertical="center"/>
    </xf>
    <xf numFmtId="0" fontId="21" fillId="0" borderId="3" xfId="5" applyNumberFormat="1" applyFont="1" applyBorder="1" applyAlignment="1" applyProtection="1">
      <alignment horizontal="center" vertical="center"/>
    </xf>
    <xf numFmtId="0" fontId="21" fillId="0" borderId="4" xfId="5" applyNumberFormat="1" applyFont="1" applyBorder="1" applyAlignment="1" applyProtection="1">
      <alignment horizontal="center" vertical="center"/>
    </xf>
    <xf numFmtId="0" fontId="21" fillId="0" borderId="5" xfId="5" applyNumberFormat="1" applyFont="1" applyBorder="1" applyAlignment="1" applyProtection="1">
      <alignment horizontal="center" vertical="center"/>
    </xf>
    <xf numFmtId="0" fontId="18" fillId="5" borderId="2" xfId="0" applyFont="1" applyFill="1" applyBorder="1" applyAlignment="1" applyProtection="1">
      <alignment horizontal="center" vertical="center" wrapText="1"/>
    </xf>
    <xf numFmtId="0" fontId="19" fillId="0" borderId="3" xfId="0" applyFont="1" applyBorder="1" applyAlignment="1" applyProtection="1">
      <alignment vertical="center" wrapText="1"/>
    </xf>
    <xf numFmtId="0" fontId="19" fillId="0" borderId="4" xfId="0" applyFont="1" applyBorder="1" applyAlignment="1" applyProtection="1">
      <alignment vertical="center" wrapText="1"/>
    </xf>
    <xf numFmtId="0" fontId="19" fillId="0" borderId="5" xfId="0" applyFont="1" applyBorder="1" applyAlignment="1" applyProtection="1">
      <alignment vertical="center" wrapText="1"/>
    </xf>
    <xf numFmtId="0" fontId="18" fillId="5" borderId="2" xfId="1" applyFont="1" applyFill="1" applyBorder="1" applyAlignment="1" applyProtection="1">
      <alignment horizontal="center" vertical="center" wrapText="1"/>
    </xf>
    <xf numFmtId="0" fontId="18" fillId="0" borderId="2" xfId="1" applyFont="1" applyBorder="1" applyAlignment="1" applyProtection="1">
      <alignment vertical="center" wrapText="1"/>
    </xf>
    <xf numFmtId="0" fontId="21" fillId="15" borderId="3" xfId="5" applyNumberFormat="1" applyFont="1" applyFill="1" applyBorder="1" applyAlignment="1" applyProtection="1">
      <alignment horizontal="center" vertical="center"/>
    </xf>
    <xf numFmtId="0" fontId="21" fillId="15" borderId="4" xfId="5" applyNumberFormat="1" applyFont="1" applyFill="1" applyBorder="1" applyAlignment="1" applyProtection="1">
      <alignment horizontal="center" vertical="center"/>
    </xf>
    <xf numFmtId="0" fontId="21" fillId="15" borderId="5" xfId="5" applyNumberFormat="1" applyFont="1" applyFill="1" applyBorder="1" applyAlignment="1" applyProtection="1">
      <alignment horizontal="center" vertical="center"/>
    </xf>
    <xf numFmtId="0" fontId="21" fillId="15" borderId="3" xfId="6" applyNumberFormat="1" applyFont="1" applyFill="1" applyBorder="1" applyAlignment="1" applyProtection="1">
      <alignment horizontal="center" vertical="center"/>
    </xf>
    <xf numFmtId="0" fontId="21" fillId="15" borderId="4" xfId="6" applyNumberFormat="1" applyFont="1" applyFill="1" applyBorder="1" applyAlignment="1" applyProtection="1">
      <alignment horizontal="center" vertical="center"/>
    </xf>
    <xf numFmtId="0" fontId="21" fillId="15" borderId="5" xfId="6" applyNumberFormat="1" applyFont="1" applyFill="1" applyBorder="1" applyAlignment="1" applyProtection="1">
      <alignment horizontal="center" vertical="center"/>
    </xf>
    <xf numFmtId="1" fontId="21" fillId="0" borderId="3" xfId="5" applyNumberFormat="1" applyFont="1" applyBorder="1" applyAlignment="1" applyProtection="1">
      <alignment horizontal="center" vertical="center"/>
    </xf>
    <xf numFmtId="1" fontId="21" fillId="0" borderId="4" xfId="5" applyNumberFormat="1" applyFont="1" applyBorder="1" applyAlignment="1" applyProtection="1">
      <alignment horizontal="center" vertical="center"/>
    </xf>
    <xf numFmtId="1" fontId="21" fillId="0" borderId="5" xfId="5" applyNumberFormat="1" applyFont="1" applyBorder="1" applyAlignment="1" applyProtection="1">
      <alignment horizontal="center" vertical="center"/>
    </xf>
    <xf numFmtId="0" fontId="21" fillId="13" borderId="3" xfId="5" applyNumberFormat="1" applyFont="1" applyFill="1" applyBorder="1" applyAlignment="1" applyProtection="1">
      <alignment horizontal="center" vertical="center"/>
    </xf>
    <xf numFmtId="0" fontId="21" fillId="13" borderId="4" xfId="5" applyNumberFormat="1" applyFont="1" applyFill="1" applyBorder="1" applyAlignment="1" applyProtection="1">
      <alignment horizontal="center" vertical="center"/>
    </xf>
    <xf numFmtId="0" fontId="21" fillId="13" borderId="5" xfId="5" applyNumberFormat="1" applyFont="1" applyFill="1" applyBorder="1" applyAlignment="1" applyProtection="1">
      <alignment horizontal="center" vertical="center"/>
    </xf>
    <xf numFmtId="0" fontId="21" fillId="0" borderId="3" xfId="5" applyNumberFormat="1" applyFont="1" applyBorder="1" applyAlignment="1" applyProtection="1">
      <alignment horizontal="center" vertical="center"/>
      <protection locked="0"/>
    </xf>
    <xf numFmtId="0" fontId="21" fillId="0" borderId="4" xfId="5" applyNumberFormat="1" applyFont="1" applyBorder="1" applyAlignment="1" applyProtection="1">
      <alignment horizontal="center" vertical="center"/>
      <protection locked="0"/>
    </xf>
    <xf numFmtId="0" fontId="21" fillId="0" borderId="5" xfId="5" applyNumberFormat="1" applyFont="1" applyBorder="1" applyAlignment="1" applyProtection="1">
      <alignment horizontal="center" vertical="center"/>
      <protection locked="0"/>
    </xf>
    <xf numFmtId="1" fontId="21" fillId="8" borderId="3" xfId="5" applyNumberFormat="1" applyFont="1" applyFill="1" applyBorder="1" applyAlignment="1" applyProtection="1">
      <alignment horizontal="center" vertical="center"/>
    </xf>
    <xf numFmtId="0" fontId="21" fillId="8" borderId="5" xfId="5" applyNumberFormat="1" applyFont="1" applyFill="1" applyBorder="1" applyAlignment="1" applyProtection="1">
      <alignment horizontal="center" vertical="center"/>
    </xf>
    <xf numFmtId="0" fontId="21" fillId="13" borderId="3" xfId="5" applyNumberFormat="1" applyFont="1" applyFill="1" applyBorder="1" applyAlignment="1" applyProtection="1">
      <alignment horizontal="center" vertical="center" wrapText="1"/>
    </xf>
    <xf numFmtId="0" fontId="21" fillId="13" borderId="4" xfId="5" applyNumberFormat="1" applyFont="1" applyFill="1" applyBorder="1" applyAlignment="1" applyProtection="1">
      <alignment horizontal="center" vertical="center" wrapText="1"/>
    </xf>
    <xf numFmtId="0" fontId="21" fillId="13" borderId="5" xfId="5" applyNumberFormat="1" applyFont="1" applyFill="1" applyBorder="1" applyAlignment="1" applyProtection="1">
      <alignment horizontal="center" vertical="center" wrapText="1"/>
    </xf>
    <xf numFmtId="0" fontId="21" fillId="15" borderId="4" xfId="0" applyNumberFormat="1" applyFont="1" applyFill="1" applyBorder="1" applyAlignment="1" applyProtection="1">
      <alignment horizontal="center" vertical="center"/>
    </xf>
    <xf numFmtId="0" fontId="18" fillId="8" borderId="2" xfId="0" applyFont="1" applyFill="1" applyBorder="1" applyAlignment="1" applyProtection="1">
      <alignment horizontal="center" vertical="center" wrapText="1"/>
    </xf>
    <xf numFmtId="1" fontId="21" fillId="0" borderId="3" xfId="5" applyNumberFormat="1" applyFont="1" applyBorder="1" applyAlignment="1" applyProtection="1">
      <alignment horizontal="center" vertical="center" wrapText="1"/>
    </xf>
    <xf numFmtId="1" fontId="21" fillId="0" borderId="4" xfId="5" applyNumberFormat="1" applyFont="1" applyBorder="1" applyAlignment="1" applyProtection="1">
      <alignment horizontal="center" vertical="center" wrapText="1"/>
    </xf>
    <xf numFmtId="1" fontId="21" fillId="0" borderId="5" xfId="5" applyNumberFormat="1" applyFont="1" applyBorder="1" applyAlignment="1" applyProtection="1">
      <alignment horizontal="center" vertical="center" wrapText="1"/>
    </xf>
    <xf numFmtId="0" fontId="19" fillId="0" borderId="2" xfId="0" applyFont="1" applyBorder="1" applyAlignment="1" applyProtection="1">
      <alignment vertical="center" wrapText="1"/>
    </xf>
    <xf numFmtId="0" fontId="18" fillId="5" borderId="3" xfId="1" applyFont="1" applyFill="1" applyBorder="1" applyAlignment="1" applyProtection="1">
      <alignment horizontal="center" vertical="center" wrapText="1"/>
    </xf>
    <xf numFmtId="0" fontId="18" fillId="5" borderId="4" xfId="1" applyFont="1" applyFill="1" applyBorder="1" applyAlignment="1" applyProtection="1">
      <alignment horizontal="center" vertical="center" wrapText="1"/>
    </xf>
    <xf numFmtId="0" fontId="18" fillId="5" borderId="5" xfId="1" applyFont="1" applyFill="1" applyBorder="1" applyAlignment="1" applyProtection="1">
      <alignment horizontal="center" vertical="center" wrapText="1"/>
    </xf>
    <xf numFmtId="0" fontId="6" fillId="5" borderId="3" xfId="1" applyFont="1" applyFill="1" applyBorder="1" applyAlignment="1" applyProtection="1">
      <alignment horizontal="center" vertical="center" wrapText="1"/>
    </xf>
    <xf numFmtId="0" fontId="6" fillId="5" borderId="4" xfId="1" applyFont="1" applyFill="1" applyBorder="1" applyAlignment="1" applyProtection="1">
      <alignment horizontal="center" vertical="center" wrapText="1"/>
    </xf>
    <xf numFmtId="0" fontId="6" fillId="5" borderId="5" xfId="1" applyFont="1" applyFill="1" applyBorder="1" applyAlignment="1" applyProtection="1">
      <alignment horizontal="center" vertical="center" wrapText="1"/>
    </xf>
    <xf numFmtId="1" fontId="21" fillId="0" borderId="3" xfId="0" applyNumberFormat="1" applyFont="1" applyBorder="1" applyAlignment="1" applyProtection="1">
      <alignment horizontal="center" vertical="center"/>
    </xf>
    <xf numFmtId="1" fontId="21" fillId="0" borderId="5" xfId="0" applyNumberFormat="1" applyFont="1" applyBorder="1" applyAlignment="1" applyProtection="1">
      <alignment horizontal="center" vertical="center"/>
    </xf>
    <xf numFmtId="0" fontId="21" fillId="0" borderId="3" xfId="0" applyNumberFormat="1" applyFont="1" applyBorder="1" applyAlignment="1" applyProtection="1">
      <alignment horizontal="center" vertical="center"/>
      <protection locked="0"/>
    </xf>
    <xf numFmtId="0" fontId="21" fillId="0" borderId="5" xfId="0" applyNumberFormat="1" applyFont="1" applyBorder="1" applyAlignment="1" applyProtection="1">
      <alignment horizontal="center" vertical="center"/>
      <protection locked="0"/>
    </xf>
    <xf numFmtId="0" fontId="21" fillId="13" borderId="4" xfId="0" applyNumberFormat="1" applyFont="1" applyFill="1" applyBorder="1" applyAlignment="1" applyProtection="1">
      <alignment horizontal="center" vertical="center"/>
    </xf>
    <xf numFmtId="1" fontId="21" fillId="0" borderId="4" xfId="0" applyNumberFormat="1" applyFont="1" applyBorder="1" applyAlignment="1" applyProtection="1">
      <alignment horizontal="center" vertical="center"/>
    </xf>
    <xf numFmtId="0" fontId="21" fillId="0" borderId="4" xfId="0" applyNumberFormat="1" applyFont="1" applyBorder="1" applyAlignment="1" applyProtection="1">
      <alignment horizontal="center" vertical="center"/>
    </xf>
    <xf numFmtId="0" fontId="21" fillId="0" borderId="4" xfId="0" applyNumberFormat="1" applyFont="1" applyBorder="1" applyAlignment="1" applyProtection="1">
      <alignment horizontal="center" vertical="center"/>
      <protection locked="0"/>
    </xf>
    <xf numFmtId="0" fontId="18" fillId="0" borderId="3"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12" borderId="2" xfId="0" applyFont="1" applyFill="1" applyBorder="1" applyAlignment="1" applyProtection="1">
      <alignment horizontal="justify" vertical="center" wrapText="1"/>
    </xf>
    <xf numFmtId="9" fontId="18" fillId="8" borderId="2" xfId="0" applyNumberFormat="1" applyFont="1" applyFill="1" applyBorder="1" applyAlignment="1" applyProtection="1">
      <alignment horizontal="center" vertical="center" wrapText="1"/>
    </xf>
    <xf numFmtId="1" fontId="21" fillId="0" borderId="3" xfId="5" applyNumberFormat="1" applyFont="1" applyFill="1" applyBorder="1" applyAlignment="1" applyProtection="1">
      <alignment horizontal="center" vertical="center"/>
    </xf>
    <xf numFmtId="0" fontId="21" fillId="0" borderId="4" xfId="5" applyNumberFormat="1" applyFont="1" applyFill="1" applyBorder="1" applyAlignment="1" applyProtection="1">
      <alignment horizontal="center" vertical="center"/>
    </xf>
    <xf numFmtId="0" fontId="21" fillId="0" borderId="5" xfId="5" applyNumberFormat="1" applyFont="1" applyFill="1" applyBorder="1" applyAlignment="1" applyProtection="1">
      <alignment horizontal="center" vertical="center"/>
    </xf>
    <xf numFmtId="9" fontId="18" fillId="0" borderId="2" xfId="0" applyNumberFormat="1"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9" fontId="18" fillId="5" borderId="2" xfId="0" applyNumberFormat="1" applyFont="1" applyFill="1" applyBorder="1" applyAlignment="1" applyProtection="1">
      <alignment horizontal="center" vertical="center" wrapText="1"/>
    </xf>
    <xf numFmtId="0" fontId="21" fillId="0" borderId="2" xfId="5" applyNumberFormat="1" applyFont="1" applyBorder="1" applyAlignment="1" applyProtection="1">
      <alignment horizontal="center" vertical="center"/>
    </xf>
    <xf numFmtId="0" fontId="21" fillId="0" borderId="2" xfId="5" applyNumberFormat="1" applyFont="1" applyBorder="1" applyAlignment="1" applyProtection="1">
      <alignment horizontal="center" vertical="center"/>
      <protection locked="0"/>
    </xf>
    <xf numFmtId="3" fontId="21" fillId="15" borderId="3" xfId="0" applyNumberFormat="1" applyFont="1" applyFill="1" applyBorder="1" applyAlignment="1" applyProtection="1">
      <alignment horizontal="center" vertical="center"/>
    </xf>
    <xf numFmtId="3" fontId="21" fillId="15" borderId="4" xfId="0" applyNumberFormat="1" applyFont="1" applyFill="1" applyBorder="1" applyAlignment="1" applyProtection="1">
      <alignment horizontal="center" vertical="center"/>
    </xf>
    <xf numFmtId="3" fontId="21" fillId="15" borderId="5" xfId="0" applyNumberFormat="1" applyFont="1" applyFill="1" applyBorder="1" applyAlignment="1" applyProtection="1">
      <alignment horizontal="center" vertical="center"/>
    </xf>
    <xf numFmtId="3" fontId="21" fillId="0" borderId="3" xfId="0" applyNumberFormat="1" applyFont="1" applyBorder="1" applyAlignment="1" applyProtection="1">
      <alignment horizontal="center" vertical="center"/>
    </xf>
    <xf numFmtId="3" fontId="21" fillId="0" borderId="4" xfId="0" applyNumberFormat="1" applyFont="1" applyBorder="1" applyAlignment="1" applyProtection="1">
      <alignment horizontal="center" vertical="center"/>
    </xf>
    <xf numFmtId="3" fontId="21" fillId="0" borderId="5" xfId="0" applyNumberFormat="1" applyFont="1" applyBorder="1" applyAlignment="1" applyProtection="1">
      <alignment horizontal="center" vertical="center"/>
    </xf>
    <xf numFmtId="3" fontId="21" fillId="13" borderId="3" xfId="0" applyNumberFormat="1" applyFont="1" applyFill="1" applyBorder="1" applyAlignment="1" applyProtection="1">
      <alignment horizontal="center" vertical="center"/>
    </xf>
    <xf numFmtId="3" fontId="21" fillId="13" borderId="4" xfId="0" applyNumberFormat="1" applyFont="1" applyFill="1" applyBorder="1" applyAlignment="1" applyProtection="1">
      <alignment horizontal="center" vertical="center"/>
    </xf>
    <xf numFmtId="3" fontId="21" fillId="13" borderId="5"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xf>
    <xf numFmtId="0" fontId="21" fillId="0" borderId="4" xfId="0" applyNumberFormat="1" applyFont="1" applyFill="1" applyBorder="1" applyAlignment="1" applyProtection="1">
      <alignment horizontal="center" vertical="center"/>
    </xf>
    <xf numFmtId="0" fontId="21" fillId="0" borderId="5" xfId="0" applyNumberFormat="1" applyFont="1" applyFill="1" applyBorder="1" applyAlignment="1" applyProtection="1">
      <alignment horizontal="center" vertical="center"/>
    </xf>
    <xf numFmtId="0" fontId="18" fillId="0" borderId="5" xfId="0" applyFont="1" applyBorder="1" applyAlignment="1" applyProtection="1">
      <alignment horizontal="justify" vertical="center" wrapText="1"/>
    </xf>
    <xf numFmtId="0" fontId="21" fillId="0" borderId="3" xfId="0" quotePrefix="1" applyNumberFormat="1" applyFont="1" applyBorder="1" applyAlignment="1" applyProtection="1">
      <alignment horizontal="center" vertical="center"/>
    </xf>
    <xf numFmtId="0" fontId="18" fillId="0" borderId="3" xfId="0" applyFont="1" applyBorder="1" applyAlignment="1" applyProtection="1">
      <alignment horizontal="justify" vertical="center" wrapText="1"/>
    </xf>
    <xf numFmtId="0" fontId="18" fillId="0" borderId="4" xfId="0" applyFont="1" applyBorder="1" applyAlignment="1" applyProtection="1">
      <alignment horizontal="justify" vertical="center" wrapText="1"/>
    </xf>
    <xf numFmtId="0" fontId="18" fillId="5" borderId="3" xfId="0" applyFont="1" applyFill="1" applyBorder="1" applyAlignment="1" applyProtection="1">
      <alignment horizontal="justify" vertical="center" wrapText="1"/>
    </xf>
    <xf numFmtId="0" fontId="18" fillId="5" borderId="4" xfId="0" applyFont="1" applyFill="1" applyBorder="1" applyAlignment="1" applyProtection="1">
      <alignment horizontal="justify" vertical="center" wrapText="1"/>
    </xf>
    <xf numFmtId="0" fontId="18" fillId="5" borderId="5" xfId="0" applyFont="1" applyFill="1" applyBorder="1" applyAlignment="1" applyProtection="1">
      <alignment horizontal="justify" vertical="center" wrapText="1"/>
    </xf>
    <xf numFmtId="0" fontId="19" fillId="0" borderId="3" xfId="0" applyFont="1" applyBorder="1" applyAlignment="1" applyProtection="1">
      <alignment horizontal="justify" vertical="center" wrapText="1"/>
    </xf>
    <xf numFmtId="0" fontId="18" fillId="8" borderId="3" xfId="0" applyFont="1" applyFill="1" applyBorder="1" applyAlignment="1" applyProtection="1">
      <alignment horizontal="justify" vertical="center" wrapText="1"/>
    </xf>
    <xf numFmtId="0" fontId="18" fillId="8" borderId="4" xfId="0" applyFont="1" applyFill="1" applyBorder="1" applyAlignment="1" applyProtection="1">
      <alignment horizontal="justify" vertical="center" wrapText="1"/>
    </xf>
    <xf numFmtId="9" fontId="18" fillId="0" borderId="3" xfId="0" applyNumberFormat="1" applyFont="1" applyFill="1" applyBorder="1" applyAlignment="1" applyProtection="1">
      <alignment horizontal="center" vertical="center" wrapText="1"/>
    </xf>
    <xf numFmtId="9" fontId="18" fillId="0" borderId="4" xfId="0" applyNumberFormat="1" applyFont="1" applyFill="1" applyBorder="1" applyAlignment="1" applyProtection="1">
      <alignment horizontal="center" vertical="center" wrapText="1"/>
    </xf>
    <xf numFmtId="0" fontId="18" fillId="0" borderId="3" xfId="0" applyFont="1" applyFill="1" applyBorder="1" applyAlignment="1" applyProtection="1">
      <alignment horizontal="justify" vertical="center" wrapText="1"/>
    </xf>
    <xf numFmtId="0" fontId="18" fillId="0" borderId="4" xfId="0" applyFont="1" applyFill="1" applyBorder="1" applyAlignment="1" applyProtection="1">
      <alignment horizontal="justify" vertical="center" wrapText="1"/>
    </xf>
    <xf numFmtId="9" fontId="21" fillId="0" borderId="3" xfId="0" applyNumberFormat="1" applyFont="1" applyBorder="1" applyAlignment="1" applyProtection="1">
      <alignment horizontal="center" vertical="center"/>
      <protection locked="0"/>
    </xf>
    <xf numFmtId="9" fontId="21" fillId="0" borderId="4" xfId="0" applyNumberFormat="1" applyFont="1" applyBorder="1" applyAlignment="1" applyProtection="1">
      <alignment horizontal="center" vertical="center"/>
      <protection locked="0"/>
    </xf>
    <xf numFmtId="9" fontId="18" fillId="7" borderId="2" xfId="0" applyNumberFormat="1" applyFont="1" applyFill="1" applyBorder="1" applyAlignment="1" applyProtection="1">
      <alignment horizontal="center" vertical="center" wrapText="1"/>
    </xf>
    <xf numFmtId="0" fontId="18" fillId="7" borderId="2" xfId="0" applyFont="1" applyFill="1" applyBorder="1" applyAlignment="1" applyProtection="1">
      <alignment horizontal="justify" vertical="center" wrapText="1"/>
    </xf>
    <xf numFmtId="0" fontId="15" fillId="17" borderId="13" xfId="1" applyFont="1" applyFill="1" applyBorder="1" applyAlignment="1" applyProtection="1">
      <alignment horizontal="right" vertical="center"/>
    </xf>
    <xf numFmtId="0" fontId="15" fillId="17" borderId="14" xfId="1" applyFont="1" applyFill="1" applyBorder="1" applyAlignment="1" applyProtection="1">
      <alignment horizontal="right" vertical="center"/>
    </xf>
    <xf numFmtId="164" fontId="21" fillId="0" borderId="3" xfId="8" applyNumberFormat="1" applyFont="1" applyBorder="1" applyAlignment="1" applyProtection="1">
      <alignment horizontal="center" vertical="center"/>
    </xf>
    <xf numFmtId="164" fontId="21" fillId="0" borderId="5" xfId="8" applyNumberFormat="1" applyFont="1" applyBorder="1" applyAlignment="1" applyProtection="1">
      <alignment horizontal="center" vertical="center"/>
    </xf>
    <xf numFmtId="164" fontId="21" fillId="13" borderId="3" xfId="8" applyNumberFormat="1" applyFont="1" applyFill="1" applyBorder="1" applyAlignment="1" applyProtection="1">
      <alignment horizontal="center" vertical="center"/>
    </xf>
    <xf numFmtId="164" fontId="21" fillId="13" borderId="5" xfId="8" applyNumberFormat="1" applyFont="1" applyFill="1" applyBorder="1" applyAlignment="1" applyProtection="1">
      <alignment horizontal="center" vertical="center"/>
    </xf>
    <xf numFmtId="164" fontId="21" fillId="15" borderId="3" xfId="8" applyNumberFormat="1" applyFont="1" applyFill="1" applyBorder="1" applyAlignment="1" applyProtection="1">
      <alignment horizontal="center" vertical="center"/>
    </xf>
    <xf numFmtId="164" fontId="21" fillId="15" borderId="5" xfId="8" applyNumberFormat="1" applyFont="1" applyFill="1" applyBorder="1" applyAlignment="1" applyProtection="1">
      <alignment horizontal="center" vertical="center"/>
    </xf>
    <xf numFmtId="9" fontId="21" fillId="15" borderId="3" xfId="8" applyFont="1" applyFill="1" applyBorder="1" applyAlignment="1" applyProtection="1">
      <alignment horizontal="center" vertical="center"/>
    </xf>
    <xf numFmtId="9" fontId="21" fillId="15" borderId="5" xfId="8" applyFont="1" applyFill="1" applyBorder="1" applyAlignment="1" applyProtection="1">
      <alignment horizontal="center" vertical="center"/>
    </xf>
    <xf numFmtId="9" fontId="21" fillId="0" borderId="3" xfId="6" applyNumberFormat="1" applyFont="1" applyBorder="1" applyAlignment="1" applyProtection="1">
      <alignment horizontal="center" vertical="center"/>
    </xf>
    <xf numFmtId="9" fontId="21" fillId="0" borderId="4" xfId="6" applyNumberFormat="1" applyFont="1" applyBorder="1" applyAlignment="1" applyProtection="1">
      <alignment horizontal="center" vertical="center"/>
    </xf>
    <xf numFmtId="9" fontId="21" fillId="0" borderId="5" xfId="6" applyNumberFormat="1" applyFont="1" applyBorder="1" applyAlignment="1" applyProtection="1">
      <alignment horizontal="center" vertical="center"/>
    </xf>
    <xf numFmtId="9" fontId="21" fillId="13" borderId="3" xfId="8" applyFont="1" applyFill="1" applyBorder="1" applyAlignment="1" applyProtection="1">
      <alignment horizontal="center" vertical="center"/>
    </xf>
    <xf numFmtId="9" fontId="21" fillId="13" borderId="5" xfId="8" applyFont="1" applyFill="1" applyBorder="1" applyAlignment="1" applyProtection="1">
      <alignment horizontal="center" vertical="center"/>
    </xf>
    <xf numFmtId="9" fontId="21" fillId="0" borderId="3" xfId="8" applyFont="1" applyBorder="1" applyAlignment="1" applyProtection="1">
      <alignment horizontal="center" vertical="center"/>
    </xf>
    <xf numFmtId="9" fontId="21" fillId="0" borderId="5" xfId="8" applyFont="1" applyBorder="1" applyAlignment="1" applyProtection="1">
      <alignment horizontal="center" vertical="center"/>
    </xf>
    <xf numFmtId="0" fontId="14" fillId="5" borderId="2" xfId="0" applyFont="1" applyFill="1" applyBorder="1" applyAlignment="1" applyProtection="1">
      <alignment horizontal="justify" vertical="center" wrapText="1"/>
    </xf>
    <xf numFmtId="0" fontId="14" fillId="0" borderId="2" xfId="0" applyFont="1" applyBorder="1" applyAlignment="1" applyProtection="1">
      <alignment horizontal="justify" vertical="center" wrapText="1"/>
    </xf>
    <xf numFmtId="9" fontId="21" fillId="0" borderId="3" xfId="8" applyFont="1" applyBorder="1" applyAlignment="1" applyProtection="1">
      <alignment horizontal="center" vertical="center"/>
      <protection locked="0"/>
    </xf>
    <xf numFmtId="9" fontId="21" fillId="0" borderId="5" xfId="8" applyFont="1" applyBorder="1" applyAlignment="1" applyProtection="1">
      <alignment horizontal="center" vertical="center"/>
      <protection locked="0"/>
    </xf>
    <xf numFmtId="0" fontId="27" fillId="0" borderId="1" xfId="9" applyFont="1" applyAlignment="1">
      <alignment horizontal="left" vertical="top" wrapText="1"/>
    </xf>
    <xf numFmtId="0" fontId="27" fillId="0" borderId="21" xfId="9" applyFont="1" applyBorder="1" applyAlignment="1">
      <alignment horizontal="center"/>
    </xf>
    <xf numFmtId="0" fontId="27" fillId="0" borderId="40" xfId="9" applyFont="1" applyBorder="1" applyAlignment="1">
      <alignment horizontal="center"/>
    </xf>
    <xf numFmtId="0" fontId="27" fillId="0" borderId="22" xfId="9" applyFont="1" applyBorder="1" applyAlignment="1">
      <alignment horizontal="center"/>
    </xf>
    <xf numFmtId="0" fontId="27" fillId="0" borderId="4" xfId="9" applyFont="1" applyBorder="1" applyAlignment="1">
      <alignment horizontal="center"/>
    </xf>
    <xf numFmtId="0" fontId="27" fillId="0" borderId="23" xfId="9" applyFont="1" applyBorder="1" applyAlignment="1">
      <alignment horizontal="center"/>
    </xf>
    <xf numFmtId="0" fontId="27" fillId="0" borderId="45" xfId="9" applyFont="1" applyBorder="1" applyAlignment="1">
      <alignment horizontal="center"/>
    </xf>
    <xf numFmtId="0" fontId="11" fillId="0" borderId="40" xfId="9" applyFont="1" applyBorder="1" applyAlignment="1" applyProtection="1">
      <alignment horizontal="center" vertical="center" wrapText="1"/>
      <protection locked="0"/>
    </xf>
    <xf numFmtId="0" fontId="11" fillId="0" borderId="4" xfId="9" applyFont="1" applyBorder="1" applyAlignment="1" applyProtection="1">
      <alignment horizontal="center" vertical="center" wrapText="1"/>
      <protection locked="0"/>
    </xf>
    <xf numFmtId="0" fontId="11" fillId="0" borderId="45" xfId="9" applyFont="1" applyBorder="1" applyAlignment="1" applyProtection="1">
      <alignment horizontal="center" vertical="center" wrapText="1"/>
      <protection locked="0"/>
    </xf>
    <xf numFmtId="0" fontId="32" fillId="8" borderId="26" xfId="9" applyFont="1" applyFill="1" applyBorder="1" applyAlignment="1" applyProtection="1">
      <alignment horizontal="left"/>
      <protection locked="0"/>
    </xf>
    <xf numFmtId="0" fontId="32" fillId="8" borderId="41" xfId="9" applyFont="1" applyFill="1" applyBorder="1" applyAlignment="1" applyProtection="1">
      <alignment horizontal="left"/>
      <protection locked="0"/>
    </xf>
    <xf numFmtId="0" fontId="31" fillId="8" borderId="27" xfId="9" applyFont="1" applyFill="1" applyBorder="1" applyAlignment="1" applyProtection="1">
      <alignment horizontal="left"/>
      <protection locked="0"/>
    </xf>
    <xf numFmtId="0" fontId="32" fillId="8" borderId="30" xfId="9" applyFont="1" applyFill="1" applyBorder="1" applyAlignment="1">
      <alignment horizontal="left"/>
    </xf>
    <xf numFmtId="0" fontId="32" fillId="8" borderId="42" xfId="9" applyFont="1" applyFill="1" applyBorder="1" applyAlignment="1">
      <alignment horizontal="left"/>
    </xf>
    <xf numFmtId="0" fontId="32" fillId="8" borderId="31" xfId="9" applyFont="1" applyFill="1" applyBorder="1" applyAlignment="1">
      <alignment horizontal="left"/>
    </xf>
    <xf numFmtId="0" fontId="31" fillId="8" borderId="12" xfId="9" applyFont="1" applyFill="1" applyBorder="1" applyAlignment="1" applyProtection="1">
      <alignment horizontal="left"/>
      <protection locked="0"/>
    </xf>
    <xf numFmtId="0" fontId="31" fillId="8" borderId="14" xfId="9" applyFont="1" applyFill="1" applyBorder="1" applyAlignment="1" applyProtection="1">
      <alignment horizontal="left"/>
      <protection locked="0"/>
    </xf>
    <xf numFmtId="0" fontId="31" fillId="8" borderId="12" xfId="9" applyFont="1" applyFill="1" applyBorder="1" applyAlignment="1">
      <alignment horizontal="center"/>
    </xf>
    <xf numFmtId="0" fontId="31" fillId="8" borderId="43" xfId="9" applyFont="1" applyFill="1" applyBorder="1" applyAlignment="1">
      <alignment horizontal="center"/>
    </xf>
    <xf numFmtId="0" fontId="32" fillId="8" borderId="44" xfId="9" applyFont="1" applyFill="1" applyBorder="1" applyAlignment="1">
      <alignment horizontal="left"/>
    </xf>
    <xf numFmtId="0" fontId="31" fillId="8" borderId="31" xfId="9" applyFont="1" applyFill="1" applyBorder="1" applyAlignment="1">
      <alignment horizontal="left"/>
    </xf>
    <xf numFmtId="15" fontId="31" fillId="8" borderId="32" xfId="9" quotePrefix="1" applyNumberFormat="1" applyFont="1" applyFill="1" applyBorder="1" applyAlignment="1" applyProtection="1">
      <alignment horizontal="left"/>
      <protection locked="0"/>
    </xf>
    <xf numFmtId="15" fontId="31" fillId="8" borderId="38" xfId="9" quotePrefix="1" applyNumberFormat="1" applyFont="1" applyFill="1" applyBorder="1" applyAlignment="1" applyProtection="1">
      <alignment horizontal="left"/>
      <protection locked="0"/>
    </xf>
    <xf numFmtId="0" fontId="31" fillId="8" borderId="33" xfId="9" applyFont="1" applyFill="1" applyBorder="1" applyAlignment="1" applyProtection="1">
      <alignment horizontal="left"/>
      <protection locked="0"/>
    </xf>
    <xf numFmtId="0" fontId="38" fillId="24" borderId="2" xfId="9" applyFont="1" applyFill="1" applyBorder="1" applyAlignment="1">
      <alignment horizontal="center" vertical="center" wrapText="1"/>
    </xf>
    <xf numFmtId="0" fontId="33" fillId="25" borderId="2" xfId="9" applyFont="1" applyFill="1" applyBorder="1" applyAlignment="1">
      <alignment horizontal="center" vertical="center" wrapText="1"/>
    </xf>
    <xf numFmtId="0" fontId="33" fillId="0" borderId="2" xfId="9" applyFont="1" applyBorder="1" applyAlignment="1" applyProtection="1">
      <alignment horizontal="center" vertical="center" wrapText="1"/>
      <protection locked="0"/>
    </xf>
    <xf numFmtId="0" fontId="27" fillId="25" borderId="2" xfId="9" applyFont="1" applyFill="1" applyBorder="1" applyAlignment="1">
      <alignment horizontal="center" vertical="center" wrapText="1"/>
    </xf>
    <xf numFmtId="0" fontId="27" fillId="0" borderId="2" xfId="9" applyFont="1" applyBorder="1" applyAlignment="1" applyProtection="1">
      <alignment horizontal="center" vertical="center" wrapText="1"/>
      <protection locked="0"/>
    </xf>
    <xf numFmtId="0" fontId="4" fillId="0" borderId="7" xfId="9" applyFont="1" applyBorder="1" applyAlignment="1" applyProtection="1">
      <alignment horizontal="left" vertical="center" wrapText="1"/>
      <protection locked="0"/>
    </xf>
    <xf numFmtId="0" fontId="4" fillId="0" borderId="15" xfId="9" applyFont="1" applyBorder="1" applyAlignment="1" applyProtection="1">
      <alignment horizontal="left" vertical="center" wrapText="1"/>
      <protection locked="0"/>
    </xf>
    <xf numFmtId="0" fontId="4" fillId="0" borderId="6" xfId="9" applyFont="1" applyBorder="1" applyAlignment="1" applyProtection="1">
      <alignment horizontal="left" vertical="center" wrapText="1"/>
      <protection locked="0"/>
    </xf>
    <xf numFmtId="0" fontId="4" fillId="0" borderId="2" xfId="9" applyFont="1" applyBorder="1" applyAlignment="1" applyProtection="1">
      <alignment horizontal="center" wrapText="1"/>
      <protection locked="0"/>
    </xf>
    <xf numFmtId="0" fontId="4" fillId="0" borderId="7" xfId="9" applyFont="1" applyBorder="1" applyAlignment="1" applyProtection="1">
      <alignment horizontal="center" wrapText="1"/>
      <protection locked="0"/>
    </xf>
    <xf numFmtId="0" fontId="4" fillId="0" borderId="15" xfId="9" applyFont="1" applyBorder="1" applyAlignment="1" applyProtection="1">
      <alignment horizontal="center" wrapText="1"/>
      <protection locked="0"/>
    </xf>
    <xf numFmtId="0" fontId="4" fillId="0" borderId="6" xfId="9" applyFont="1" applyBorder="1" applyAlignment="1" applyProtection="1">
      <alignment horizontal="center" wrapText="1"/>
      <protection locked="0"/>
    </xf>
    <xf numFmtId="0" fontId="11" fillId="26" borderId="2" xfId="9" applyFont="1" applyFill="1" applyBorder="1" applyAlignment="1">
      <alignment horizontal="center" vertical="center" wrapText="1"/>
    </xf>
    <xf numFmtId="0" fontId="4" fillId="0" borderId="2" xfId="9" applyFont="1" applyBorder="1" applyAlignment="1" applyProtection="1">
      <alignment horizontal="left" vertical="center" wrapText="1"/>
      <protection locked="0"/>
    </xf>
    <xf numFmtId="0" fontId="33" fillId="25" borderId="30" xfId="9" applyFont="1" applyFill="1" applyBorder="1" applyAlignment="1">
      <alignment horizontal="center" vertical="center" wrapText="1"/>
    </xf>
    <xf numFmtId="0" fontId="33" fillId="25" borderId="44" xfId="9" applyFont="1" applyFill="1" applyBorder="1" applyAlignment="1">
      <alignment horizontal="center" vertical="center" wrapText="1"/>
    </xf>
    <xf numFmtId="0" fontId="33" fillId="25" borderId="42" xfId="9" applyFont="1" applyFill="1" applyBorder="1" applyAlignment="1">
      <alignment horizontal="center" vertical="center" wrapText="1"/>
    </xf>
    <xf numFmtId="0" fontId="33" fillId="25" borderId="12" xfId="9" applyFont="1" applyFill="1" applyBorder="1" applyAlignment="1">
      <alignment horizontal="center" vertical="center" wrapText="1"/>
    </xf>
    <xf numFmtId="0" fontId="33" fillId="25" borderId="13" xfId="9" applyFont="1" applyFill="1" applyBorder="1" applyAlignment="1">
      <alignment horizontal="center" vertical="center" wrapText="1"/>
    </xf>
    <xf numFmtId="0" fontId="33" fillId="25" borderId="14" xfId="9" applyFont="1" applyFill="1" applyBorder="1" applyAlignment="1">
      <alignment horizontal="center" vertical="center" wrapText="1"/>
    </xf>
    <xf numFmtId="0" fontId="33" fillId="25" borderId="2" xfId="9" applyFont="1" applyFill="1" applyBorder="1" applyAlignment="1">
      <alignment horizontal="center" vertical="center"/>
    </xf>
    <xf numFmtId="0" fontId="11" fillId="27" borderId="21" xfId="9" applyFont="1" applyFill="1" applyBorder="1" applyAlignment="1">
      <alignment horizontal="left" vertical="center"/>
    </xf>
    <xf numFmtId="0" fontId="11" fillId="27" borderId="40" xfId="9" applyFont="1" applyFill="1" applyBorder="1" applyAlignment="1">
      <alignment horizontal="left" vertical="center"/>
    </xf>
    <xf numFmtId="0" fontId="11" fillId="27" borderId="46" xfId="9" applyFont="1" applyFill="1" applyBorder="1" applyAlignment="1">
      <alignment horizontal="left" vertical="center"/>
    </xf>
    <xf numFmtId="0" fontId="27" fillId="0" borderId="23" xfId="9" applyFont="1" applyBorder="1" applyAlignment="1" applyProtection="1">
      <alignment horizontal="left" vertical="center"/>
      <protection locked="0"/>
    </xf>
    <xf numFmtId="0" fontId="27" fillId="0" borderId="45" xfId="9" applyFont="1" applyBorder="1" applyAlignment="1" applyProtection="1">
      <alignment horizontal="left" vertical="center"/>
      <protection locked="0"/>
    </xf>
    <xf numFmtId="0" fontId="27" fillId="0" borderId="45" xfId="9" applyFont="1" applyBorder="1" applyAlignment="1" applyProtection="1">
      <alignment horizontal="left" vertical="center" wrapText="1"/>
      <protection locked="0"/>
    </xf>
    <xf numFmtId="0" fontId="27" fillId="0" borderId="47" xfId="9" applyFont="1" applyBorder="1" applyAlignment="1" applyProtection="1">
      <alignment horizontal="left" vertical="center"/>
      <protection locked="0"/>
    </xf>
    <xf numFmtId="0" fontId="27" fillId="0" borderId="96" xfId="1" applyFont="1" applyBorder="1" applyAlignment="1" applyProtection="1">
      <alignment horizontal="left" vertical="center"/>
    </xf>
    <xf numFmtId="0" fontId="27" fillId="0" borderId="97" xfId="1" applyFont="1" applyBorder="1" applyAlignment="1" applyProtection="1">
      <alignment horizontal="left" vertical="center"/>
    </xf>
    <xf numFmtId="0" fontId="11" fillId="0" borderId="21"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37" fillId="0" borderId="35" xfId="0" applyFont="1" applyBorder="1" applyAlignment="1" applyProtection="1">
      <alignment horizontal="center" vertical="center"/>
    </xf>
    <xf numFmtId="0" fontId="37" fillId="0" borderId="36" xfId="0" applyFont="1" applyBorder="1" applyAlignment="1" applyProtection="1">
      <alignment horizontal="center" vertical="center"/>
    </xf>
    <xf numFmtId="0" fontId="37" fillId="0" borderId="37" xfId="0" applyFont="1" applyBorder="1" applyAlignment="1" applyProtection="1">
      <alignment horizontal="center" vertical="center"/>
    </xf>
    <xf numFmtId="0" fontId="37" fillId="0" borderId="99" xfId="0" applyFont="1" applyBorder="1" applyAlignment="1" applyProtection="1">
      <alignment horizontal="center" vertical="center"/>
    </xf>
    <xf numFmtId="0" fontId="37" fillId="0" borderId="1" xfId="0" applyFont="1" applyBorder="1" applyAlignment="1" applyProtection="1">
      <alignment horizontal="center" vertical="center"/>
    </xf>
    <xf numFmtId="0" fontId="37" fillId="0" borderId="114" xfId="0" applyFont="1" applyBorder="1" applyAlignment="1" applyProtection="1">
      <alignment horizontal="center" vertical="center"/>
    </xf>
    <xf numFmtId="0" fontId="37" fillId="0" borderId="32" xfId="0" applyFont="1" applyBorder="1" applyAlignment="1" applyProtection="1">
      <alignment horizontal="center" vertical="center"/>
    </xf>
    <xf numFmtId="0" fontId="37" fillId="0" borderId="38" xfId="0" applyFont="1" applyBorder="1" applyAlignment="1" applyProtection="1">
      <alignment horizontal="center" vertical="center"/>
    </xf>
    <xf numFmtId="0" fontId="37" fillId="0" borderId="39" xfId="0" applyFont="1" applyBorder="1" applyAlignment="1" applyProtection="1">
      <alignment horizontal="center" vertical="center"/>
    </xf>
    <xf numFmtId="0" fontId="32" fillId="8" borderId="26" xfId="0" applyFont="1" applyFill="1" applyBorder="1" applyAlignment="1" applyProtection="1">
      <alignment horizontal="left"/>
    </xf>
    <xf numFmtId="0" fontId="31" fillId="8" borderId="27" xfId="0" applyFont="1" applyFill="1" applyBorder="1" applyAlignment="1" applyProtection="1">
      <alignment horizontal="left"/>
    </xf>
    <xf numFmtId="0" fontId="32" fillId="8" borderId="102" xfId="0" applyFont="1" applyFill="1" applyBorder="1" applyAlignment="1" applyProtection="1">
      <alignment horizontal="left"/>
    </xf>
    <xf numFmtId="0" fontId="31" fillId="8" borderId="103" xfId="0" applyFont="1" applyFill="1" applyBorder="1" applyAlignment="1" applyProtection="1">
      <alignment horizontal="left"/>
    </xf>
    <xf numFmtId="15" fontId="31" fillId="8" borderId="32" xfId="0" quotePrefix="1" applyNumberFormat="1" applyFont="1" applyFill="1" applyBorder="1" applyAlignment="1" applyProtection="1">
      <alignment horizontal="left"/>
    </xf>
    <xf numFmtId="0" fontId="31" fillId="8" borderId="33" xfId="0" applyFont="1" applyFill="1" applyBorder="1" applyAlignment="1" applyProtection="1">
      <alignment horizontal="left"/>
    </xf>
    <xf numFmtId="0" fontId="5" fillId="18" borderId="16" xfId="0" applyFont="1" applyFill="1" applyBorder="1" applyAlignment="1" applyProtection="1">
      <alignment horizontal="center" vertical="center"/>
    </xf>
    <xf numFmtId="0" fontId="5" fillId="18" borderId="17" xfId="0" applyFont="1" applyFill="1" applyBorder="1" applyAlignment="1" applyProtection="1">
      <alignment horizontal="center" vertical="center"/>
    </xf>
    <xf numFmtId="0" fontId="5" fillId="18" borderId="18" xfId="0" applyFont="1" applyFill="1" applyBorder="1" applyAlignment="1" applyProtection="1">
      <alignment horizontal="center" vertical="center"/>
    </xf>
    <xf numFmtId="0" fontId="11" fillId="19" borderId="88" xfId="0" applyFont="1" applyFill="1" applyBorder="1" applyAlignment="1" applyProtection="1">
      <alignment horizontal="center" vertical="center" wrapText="1"/>
    </xf>
    <xf numFmtId="0" fontId="11" fillId="19" borderId="112" xfId="0" applyFont="1" applyFill="1" applyBorder="1" applyAlignment="1" applyProtection="1">
      <alignment horizontal="center" vertical="center" wrapText="1"/>
    </xf>
    <xf numFmtId="0" fontId="12" fillId="20" borderId="118" xfId="1" applyFont="1" applyFill="1" applyBorder="1" applyAlignment="1" applyProtection="1">
      <alignment horizontal="center" vertical="center" wrapText="1"/>
    </xf>
    <xf numFmtId="0" fontId="12" fillId="20" borderId="120" xfId="1" applyFont="1" applyFill="1" applyBorder="1" applyAlignment="1" applyProtection="1">
      <alignment horizontal="center" vertical="center" wrapText="1"/>
    </xf>
    <xf numFmtId="0" fontId="12" fillId="20" borderId="112" xfId="1" applyFont="1" applyFill="1" applyBorder="1" applyAlignment="1" applyProtection="1">
      <alignment horizontal="center" vertical="center" wrapText="1"/>
    </xf>
    <xf numFmtId="0" fontId="35" fillId="22" borderId="90" xfId="1" applyFont="1" applyFill="1" applyBorder="1" applyAlignment="1" applyProtection="1">
      <alignment horizontal="center" vertical="center" wrapText="1"/>
    </xf>
    <xf numFmtId="0" fontId="34" fillId="22" borderId="89" xfId="1" applyFont="1" applyFill="1" applyBorder="1" applyAlignment="1" applyProtection="1">
      <alignment horizontal="center" vertical="center" wrapText="1"/>
    </xf>
    <xf numFmtId="0" fontId="12" fillId="0" borderId="117" xfId="1" applyFont="1" applyFill="1" applyBorder="1" applyAlignment="1" applyProtection="1">
      <alignment horizontal="center" vertical="center" wrapText="1"/>
    </xf>
    <xf numFmtId="0" fontId="12" fillId="0" borderId="118" xfId="1" applyFont="1" applyFill="1" applyBorder="1" applyAlignment="1" applyProtection="1">
      <alignment horizontal="center" vertical="center" wrapText="1"/>
    </xf>
    <xf numFmtId="0" fontId="12" fillId="0" borderId="120" xfId="1" applyFont="1" applyFill="1" applyBorder="1" applyAlignment="1" applyProtection="1">
      <alignment horizontal="center" vertical="center" wrapText="1"/>
    </xf>
    <xf numFmtId="0" fontId="32" fillId="35" borderId="121" xfId="0" applyFont="1" applyFill="1" applyBorder="1" applyAlignment="1" applyProtection="1">
      <alignment horizontal="center" vertical="center" wrapText="1"/>
    </xf>
    <xf numFmtId="0" fontId="32" fillId="35" borderId="121" xfId="0" applyFont="1" applyFill="1" applyBorder="1" applyAlignment="1" applyProtection="1">
      <alignment horizontal="center" vertical="center"/>
    </xf>
    <xf numFmtId="0" fontId="32" fillId="35" borderId="117"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56" fillId="0" borderId="1" xfId="0" applyFont="1" applyFill="1" applyBorder="1" applyAlignment="1" applyProtection="1">
      <alignment horizontal="center"/>
    </xf>
    <xf numFmtId="0" fontId="32" fillId="35" borderId="120" xfId="0" applyFont="1" applyFill="1" applyBorder="1" applyAlignment="1" applyProtection="1">
      <alignment horizontal="center" vertical="center" wrapText="1"/>
    </xf>
    <xf numFmtId="0" fontId="32" fillId="35" borderId="108" xfId="0" applyFont="1" applyFill="1" applyBorder="1" applyAlignment="1" applyProtection="1">
      <alignment horizontal="center" vertical="center" wrapText="1"/>
    </xf>
    <xf numFmtId="0" fontId="32" fillId="35" borderId="117" xfId="0" applyFont="1" applyFill="1" applyBorder="1" applyAlignment="1" applyProtection="1">
      <alignment horizontal="center" vertical="center" wrapText="1"/>
    </xf>
    <xf numFmtId="0" fontId="32" fillId="0" borderId="117" xfId="0" applyFont="1" applyFill="1" applyBorder="1" applyAlignment="1" applyProtection="1">
      <alignment horizontal="center"/>
    </xf>
    <xf numFmtId="0" fontId="32" fillId="0" borderId="118" xfId="0" applyFont="1" applyFill="1" applyBorder="1" applyAlignment="1" applyProtection="1">
      <alignment horizontal="center"/>
    </xf>
    <xf numFmtId="0" fontId="32" fillId="0" borderId="119" xfId="0" applyFont="1" applyFill="1" applyBorder="1" applyAlignment="1" applyProtection="1">
      <alignment horizontal="center"/>
    </xf>
    <xf numFmtId="0" fontId="32" fillId="0" borderId="120" xfId="0" applyFont="1" applyFill="1" applyBorder="1" applyAlignment="1" applyProtection="1">
      <alignment horizontal="center"/>
    </xf>
    <xf numFmtId="0" fontId="31" fillId="0" borderId="112" xfId="0" applyFont="1" applyFill="1" applyBorder="1" applyAlignment="1" applyProtection="1">
      <alignment horizontal="left" vertical="center" wrapText="1"/>
    </xf>
    <xf numFmtId="0" fontId="32" fillId="34" borderId="53" xfId="0" applyFont="1" applyFill="1" applyBorder="1" applyAlignment="1" applyProtection="1">
      <alignment horizontal="center" vertical="center" wrapText="1"/>
    </xf>
    <xf numFmtId="0" fontId="32" fillId="34" borderId="60" xfId="0" applyFont="1" applyFill="1" applyBorder="1" applyAlignment="1" applyProtection="1">
      <alignment horizontal="center" vertical="center" wrapText="1"/>
    </xf>
    <xf numFmtId="0" fontId="32" fillId="35" borderId="108" xfId="0" applyFont="1" applyFill="1" applyBorder="1" applyAlignment="1" applyProtection="1">
      <alignment horizontal="center" vertical="center"/>
    </xf>
    <xf numFmtId="0" fontId="32" fillId="35" borderId="118" xfId="0" applyFont="1" applyFill="1" applyBorder="1" applyAlignment="1" applyProtection="1">
      <alignment horizontal="center" vertical="center" wrapText="1"/>
    </xf>
    <xf numFmtId="0" fontId="32" fillId="34" borderId="26" xfId="0" applyFont="1" applyFill="1" applyBorder="1" applyAlignment="1" applyProtection="1">
      <alignment horizontal="center" vertical="center"/>
    </xf>
    <xf numFmtId="0" fontId="32" fillId="34" borderId="27" xfId="0" applyFont="1" applyFill="1" applyBorder="1" applyAlignment="1" applyProtection="1">
      <alignment horizontal="center" vertical="center"/>
    </xf>
    <xf numFmtId="0" fontId="32" fillId="34" borderId="115" xfId="0" applyFont="1" applyFill="1" applyBorder="1" applyAlignment="1" applyProtection="1">
      <alignment horizontal="center" vertical="center"/>
    </xf>
    <xf numFmtId="0" fontId="32" fillId="34" borderId="59" xfId="0" applyFont="1" applyFill="1" applyBorder="1" applyAlignment="1" applyProtection="1">
      <alignment horizontal="center" vertical="center"/>
    </xf>
    <xf numFmtId="14" fontId="27" fillId="0" borderId="93" xfId="1" applyNumberFormat="1" applyFont="1" applyBorder="1" applyAlignment="1" applyProtection="1">
      <alignment horizontal="center" vertical="center"/>
    </xf>
    <xf numFmtId="14" fontId="27" fillId="0" borderId="95" xfId="1" applyNumberFormat="1" applyFont="1" applyBorder="1" applyAlignment="1" applyProtection="1">
      <alignment horizontal="center" vertical="center"/>
    </xf>
    <xf numFmtId="0" fontId="27" fillId="0" borderId="92" xfId="1" applyFont="1" applyBorder="1" applyAlignment="1" applyProtection="1">
      <alignment horizontal="left" vertical="center"/>
    </xf>
    <xf numFmtId="0" fontId="11" fillId="0" borderId="92" xfId="1" applyFont="1" applyBorder="1" applyAlignment="1" applyProtection="1">
      <alignment horizontal="left" vertical="center"/>
    </xf>
    <xf numFmtId="0" fontId="6" fillId="0" borderId="1" xfId="1" applyFont="1" applyBorder="1" applyAlignment="1" applyProtection="1">
      <alignment horizontal="left" vertical="center"/>
    </xf>
    <xf numFmtId="0" fontId="6" fillId="0" borderId="1" xfId="1" applyFont="1" applyAlignment="1" applyProtection="1">
      <alignment vertical="center"/>
    </xf>
    <xf numFmtId="0" fontId="12" fillId="0" borderId="92" xfId="1" applyFont="1" applyFill="1" applyBorder="1" applyAlignment="1" applyProtection="1">
      <alignment horizontal="center" vertical="center" wrapText="1"/>
    </xf>
    <xf numFmtId="0" fontId="12" fillId="20" borderId="93" xfId="1" applyFont="1" applyFill="1" applyBorder="1" applyAlignment="1" applyProtection="1">
      <alignment horizontal="center" vertical="center" wrapText="1"/>
    </xf>
    <xf numFmtId="0" fontId="12" fillId="20" borderId="95" xfId="1" applyFont="1" applyFill="1" applyBorder="1" applyAlignment="1" applyProtection="1">
      <alignment horizontal="center" vertical="center" wrapText="1"/>
    </xf>
    <xf numFmtId="0" fontId="12" fillId="0" borderId="93" xfId="1" applyFont="1" applyFill="1" applyBorder="1" applyAlignment="1" applyProtection="1">
      <alignment horizontal="center" vertical="center" wrapText="1"/>
    </xf>
    <xf numFmtId="0" fontId="12" fillId="0" borderId="95" xfId="1" applyFont="1" applyFill="1" applyBorder="1" applyAlignment="1" applyProtection="1">
      <alignment horizontal="center" vertical="center" wrapText="1"/>
    </xf>
    <xf numFmtId="0" fontId="15" fillId="23" borderId="93" xfId="1" applyFont="1" applyFill="1" applyBorder="1" applyAlignment="1" applyProtection="1">
      <alignment horizontal="right" vertical="center"/>
    </xf>
    <xf numFmtId="0" fontId="15" fillId="23" borderId="94" xfId="1" applyFont="1" applyFill="1" applyBorder="1" applyAlignment="1" applyProtection="1">
      <alignment horizontal="right" vertical="center"/>
    </xf>
    <xf numFmtId="0" fontId="15" fillId="23" borderId="95" xfId="1" applyFont="1" applyFill="1" applyBorder="1" applyAlignment="1" applyProtection="1">
      <alignment horizontal="right" vertical="center"/>
    </xf>
    <xf numFmtId="0" fontId="4" fillId="0" borderId="93" xfId="1" applyFont="1" applyBorder="1" applyAlignment="1" applyProtection="1">
      <alignment horizontal="left" vertical="top"/>
    </xf>
    <xf numFmtId="0" fontId="4" fillId="0" borderId="94" xfId="1" applyFont="1" applyBorder="1" applyAlignment="1" applyProtection="1">
      <alignment horizontal="left" vertical="top"/>
    </xf>
    <xf numFmtId="0" fontId="4" fillId="0" borderId="95" xfId="1" applyFont="1" applyBorder="1" applyAlignment="1" applyProtection="1">
      <alignment horizontal="left" vertical="top"/>
    </xf>
    <xf numFmtId="0" fontId="11" fillId="19" borderId="5" xfId="0" applyFont="1" applyFill="1" applyBorder="1" applyAlignment="1" applyProtection="1">
      <alignment horizontal="center" vertical="center" wrapText="1"/>
    </xf>
    <xf numFmtId="0" fontId="12" fillId="20" borderId="5" xfId="1" applyFont="1" applyFill="1" applyBorder="1" applyAlignment="1" applyProtection="1">
      <alignment horizontal="center" vertical="center" wrapText="1"/>
    </xf>
    <xf numFmtId="0" fontId="27" fillId="0" borderId="122" xfId="0" applyFont="1" applyBorder="1" applyAlignment="1" applyProtection="1">
      <alignment horizontal="center" vertical="center" wrapText="1"/>
    </xf>
    <xf numFmtId="0" fontId="27" fillId="0" borderId="88" xfId="0" applyFont="1" applyBorder="1" applyAlignment="1" applyProtection="1">
      <alignment horizontal="center" vertical="center" wrapText="1"/>
    </xf>
    <xf numFmtId="0" fontId="27" fillId="0" borderId="112" xfId="0" applyFont="1" applyBorder="1" applyAlignment="1" applyProtection="1">
      <alignment horizontal="center" vertical="center" wrapText="1"/>
    </xf>
    <xf numFmtId="0" fontId="37" fillId="0" borderId="20" xfId="0" applyFont="1" applyBorder="1" applyAlignment="1" applyProtection="1">
      <alignment horizontal="center" vertical="center"/>
    </xf>
    <xf numFmtId="0" fontId="32" fillId="8" borderId="78" xfId="0" applyFont="1" applyFill="1" applyBorder="1" applyAlignment="1" applyProtection="1">
      <alignment horizontal="left"/>
    </xf>
    <xf numFmtId="0" fontId="31" fillId="8" borderId="79" xfId="0" applyFont="1" applyFill="1" applyBorder="1" applyAlignment="1" applyProtection="1">
      <alignment horizontal="left"/>
    </xf>
    <xf numFmtId="0" fontId="11" fillId="0" borderId="76" xfId="0" applyFont="1" applyBorder="1" applyAlignment="1" applyProtection="1">
      <alignment horizontal="center" vertical="center" wrapText="1"/>
    </xf>
    <xf numFmtId="0" fontId="11" fillId="0" borderId="88"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8" borderId="63" xfId="0" applyFont="1" applyFill="1" applyBorder="1" applyAlignment="1" applyProtection="1">
      <alignment horizontal="center" vertical="center" wrapText="1"/>
    </xf>
    <xf numFmtId="0" fontId="11" fillId="8" borderId="68" xfId="0" applyFont="1" applyFill="1" applyBorder="1" applyAlignment="1" applyProtection="1">
      <alignment horizontal="center" vertical="center" wrapText="1"/>
    </xf>
    <xf numFmtId="0" fontId="11" fillId="8" borderId="5" xfId="0" applyFont="1" applyFill="1" applyBorder="1" applyAlignment="1" applyProtection="1">
      <alignment horizontal="center" vertical="center" wrapText="1"/>
    </xf>
    <xf numFmtId="0" fontId="15" fillId="23" borderId="7" xfId="1" applyFont="1" applyFill="1" applyBorder="1" applyAlignment="1" applyProtection="1">
      <alignment horizontal="right" vertical="center"/>
    </xf>
    <xf numFmtId="0" fontId="15" fillId="23" borderId="15" xfId="1" applyFont="1" applyFill="1" applyBorder="1" applyAlignment="1" applyProtection="1">
      <alignment horizontal="right" vertical="center"/>
    </xf>
    <xf numFmtId="0" fontId="15" fillId="23" borderId="6" xfId="1" applyFont="1" applyFill="1" applyBorder="1" applyAlignment="1" applyProtection="1">
      <alignment horizontal="right" vertical="center"/>
    </xf>
    <xf numFmtId="0" fontId="35" fillId="22" borderId="10" xfId="1" applyFont="1" applyFill="1" applyBorder="1" applyAlignment="1" applyProtection="1">
      <alignment horizontal="center" vertical="center" wrapText="1"/>
    </xf>
    <xf numFmtId="0" fontId="35" fillId="22" borderId="65" xfId="1" applyFont="1" applyFill="1" applyBorder="1" applyAlignment="1" applyProtection="1">
      <alignment horizontal="center" vertical="center" wrapText="1"/>
    </xf>
    <xf numFmtId="0" fontId="34" fillId="22" borderId="9" xfId="1" applyFont="1" applyFill="1" applyBorder="1" applyAlignment="1" applyProtection="1">
      <alignment horizontal="center" vertical="center" wrapText="1"/>
    </xf>
    <xf numFmtId="0" fontId="11" fillId="19" borderId="4" xfId="0" applyFont="1" applyFill="1" applyBorder="1" applyAlignment="1" applyProtection="1">
      <alignment horizontal="center" vertical="center" wrapText="1"/>
    </xf>
    <xf numFmtId="0" fontId="12" fillId="20" borderId="7" xfId="1" applyFont="1" applyFill="1" applyBorder="1" applyAlignment="1" applyProtection="1">
      <alignment horizontal="center" vertical="center" wrapText="1"/>
    </xf>
    <xf numFmtId="0" fontId="12" fillId="20" borderId="6" xfId="1" applyFont="1" applyFill="1" applyBorder="1" applyAlignment="1" applyProtection="1">
      <alignment horizontal="center" vertical="center" wrapText="1"/>
    </xf>
    <xf numFmtId="0" fontId="27" fillId="0" borderId="2" xfId="1" applyFont="1" applyBorder="1" applyAlignment="1" applyProtection="1">
      <alignment horizontal="left" vertical="center"/>
    </xf>
    <xf numFmtId="0" fontId="11" fillId="0" borderId="2" xfId="1" applyFont="1" applyBorder="1" applyAlignment="1" applyProtection="1">
      <alignment horizontal="left" vertical="center"/>
    </xf>
    <xf numFmtId="14" fontId="27" fillId="0" borderId="7" xfId="1" applyNumberFormat="1" applyFont="1" applyBorder="1" applyAlignment="1" applyProtection="1">
      <alignment horizontal="center" vertical="center"/>
    </xf>
    <xf numFmtId="14" fontId="27" fillId="0" borderId="6" xfId="1" applyNumberFormat="1" applyFont="1" applyBorder="1" applyAlignment="1" applyProtection="1">
      <alignment horizontal="center" vertical="center"/>
    </xf>
    <xf numFmtId="0" fontId="32" fillId="8" borderId="30" xfId="0" applyFont="1" applyFill="1" applyBorder="1" applyAlignment="1" applyProtection="1">
      <alignment horizontal="left"/>
    </xf>
    <xf numFmtId="0" fontId="31" fillId="8" borderId="31" xfId="0" applyFont="1" applyFill="1" applyBorder="1" applyAlignment="1" applyProtection="1">
      <alignment horizontal="left"/>
    </xf>
    <xf numFmtId="0" fontId="37" fillId="0" borderId="8" xfId="0" applyFont="1" applyBorder="1" applyAlignment="1" applyProtection="1">
      <alignment horizontal="center" vertical="center"/>
    </xf>
    <xf numFmtId="0" fontId="4" fillId="0" borderId="7" xfId="1" applyFont="1" applyBorder="1" applyAlignment="1" applyProtection="1">
      <alignment horizontal="left" vertical="top"/>
    </xf>
    <xf numFmtId="0" fontId="4" fillId="0" borderId="15" xfId="1" applyFont="1" applyBorder="1" applyAlignment="1" applyProtection="1">
      <alignment horizontal="left" vertical="top"/>
    </xf>
    <xf numFmtId="0" fontId="4" fillId="0" borderId="6" xfId="1" applyFont="1" applyBorder="1" applyAlignment="1" applyProtection="1">
      <alignment horizontal="left" vertical="top"/>
    </xf>
    <xf numFmtId="0" fontId="27" fillId="0" borderId="24" xfId="1" applyFont="1" applyBorder="1" applyAlignment="1" applyProtection="1">
      <alignment horizontal="left" vertical="center"/>
    </xf>
    <xf numFmtId="0" fontId="27" fillId="0" borderId="25" xfId="1" applyFont="1" applyBorder="1" applyAlignment="1" applyProtection="1">
      <alignment horizontal="left" vertical="center"/>
    </xf>
    <xf numFmtId="0" fontId="12" fillId="20" borderId="109" xfId="1" applyFont="1" applyFill="1" applyBorder="1" applyAlignment="1" applyProtection="1">
      <alignment horizontal="center" vertical="center" wrapText="1"/>
    </xf>
    <xf numFmtId="0" fontId="12" fillId="20" borderId="111" xfId="1" applyFont="1" applyFill="1" applyBorder="1" applyAlignment="1" applyProtection="1">
      <alignment horizontal="center" vertical="center" wrapText="1"/>
    </xf>
    <xf numFmtId="0" fontId="12" fillId="0" borderId="7" xfId="1" applyFont="1" applyFill="1" applyBorder="1" applyAlignment="1" applyProtection="1">
      <alignment horizontal="center" vertical="center" wrapText="1"/>
    </xf>
    <xf numFmtId="0" fontId="12" fillId="0" borderId="6" xfId="1" applyFont="1" applyFill="1" applyBorder="1" applyAlignment="1" applyProtection="1">
      <alignment horizontal="center" vertical="center" wrapText="1"/>
    </xf>
    <xf numFmtId="0" fontId="33" fillId="0" borderId="113" xfId="0" applyFont="1" applyFill="1" applyBorder="1" applyAlignment="1" applyProtection="1">
      <alignment horizontal="center" vertical="center" wrapText="1"/>
    </xf>
    <xf numFmtId="0" fontId="33" fillId="0" borderId="88" xfId="0" applyFont="1" applyFill="1" applyBorder="1" applyAlignment="1" applyProtection="1">
      <alignment horizontal="center" vertical="center" wrapText="1"/>
    </xf>
    <xf numFmtId="0" fontId="33" fillId="0" borderId="5" xfId="0" applyFont="1" applyFill="1" applyBorder="1" applyAlignment="1" applyProtection="1">
      <alignment horizontal="center" vertical="center" wrapText="1"/>
    </xf>
    <xf numFmtId="14" fontId="27" fillId="0" borderId="64" xfId="1" applyNumberFormat="1" applyFont="1" applyBorder="1" applyAlignment="1" applyProtection="1">
      <alignment horizontal="center" vertical="center"/>
    </xf>
    <xf numFmtId="0" fontId="27" fillId="0" borderId="62" xfId="1" applyFont="1" applyBorder="1" applyAlignment="1" applyProtection="1">
      <alignment horizontal="left" vertical="center" wrapText="1"/>
    </xf>
    <xf numFmtId="0" fontId="11" fillId="0" borderId="62" xfId="1" applyFont="1" applyBorder="1" applyAlignment="1" applyProtection="1">
      <alignment horizontal="left" vertical="center" wrapText="1"/>
    </xf>
    <xf numFmtId="0" fontId="4" fillId="0" borderId="1" xfId="1" applyFont="1" applyBorder="1" applyAlignment="1" applyProtection="1">
      <alignment horizontal="left" vertical="center"/>
    </xf>
    <xf numFmtId="0" fontId="12" fillId="20" borderId="64" xfId="1" applyFont="1" applyFill="1" applyBorder="1" applyAlignment="1" applyProtection="1">
      <alignment horizontal="center" vertical="center" wrapText="1"/>
    </xf>
    <xf numFmtId="0" fontId="27" fillId="0" borderId="4" xfId="0" applyFont="1" applyBorder="1" applyAlignment="1" applyProtection="1">
      <alignment horizontal="left" vertical="center" wrapText="1"/>
    </xf>
    <xf numFmtId="0" fontId="15" fillId="23" borderId="64" xfId="1" applyFont="1" applyFill="1" applyBorder="1" applyAlignment="1" applyProtection="1">
      <alignment horizontal="right" vertical="center"/>
    </xf>
    <xf numFmtId="0" fontId="12" fillId="0" borderId="62" xfId="1" applyFont="1" applyFill="1" applyBorder="1" applyAlignment="1" applyProtection="1">
      <alignment horizontal="center" vertical="center" wrapText="1"/>
    </xf>
    <xf numFmtId="0" fontId="42" fillId="0" borderId="113" xfId="0" applyFont="1" applyBorder="1" applyAlignment="1" applyProtection="1">
      <alignment horizontal="center" vertical="center" wrapText="1"/>
    </xf>
    <xf numFmtId="0" fontId="42" fillId="0" borderId="88" xfId="0" applyFont="1" applyBorder="1" applyAlignment="1" applyProtection="1">
      <alignment horizontal="center" vertical="center" wrapText="1"/>
    </xf>
    <xf numFmtId="0" fontId="42" fillId="0" borderId="5" xfId="0" applyFont="1" applyBorder="1" applyAlignment="1" applyProtection="1">
      <alignment horizontal="center" vertical="center" wrapText="1"/>
    </xf>
    <xf numFmtId="0" fontId="27" fillId="0" borderId="113" xfId="20" applyFont="1" applyFill="1" applyBorder="1" applyAlignment="1" applyProtection="1">
      <alignment horizontal="left" vertical="center" wrapText="1"/>
    </xf>
    <xf numFmtId="0" fontId="27" fillId="0" borderId="112" xfId="20" applyFont="1" applyFill="1" applyBorder="1" applyAlignment="1" applyProtection="1">
      <alignment horizontal="left" vertical="center" wrapText="1"/>
    </xf>
    <xf numFmtId="0" fontId="27" fillId="0" borderId="113" xfId="20" applyFont="1" applyBorder="1" applyAlignment="1" applyProtection="1">
      <alignment horizontal="center" vertical="center" wrapText="1"/>
    </xf>
    <xf numFmtId="0" fontId="27" fillId="0" borderId="112" xfId="20" applyFont="1" applyBorder="1" applyAlignment="1" applyProtection="1">
      <alignment horizontal="center" vertical="center" wrapText="1"/>
    </xf>
    <xf numFmtId="0" fontId="4" fillId="0" borderId="64" xfId="1" applyFont="1" applyBorder="1" applyAlignment="1" applyProtection="1">
      <alignment horizontal="left" vertical="top"/>
    </xf>
    <xf numFmtId="0" fontId="12" fillId="0" borderId="64" xfId="1" applyFont="1" applyFill="1" applyBorder="1" applyAlignment="1" applyProtection="1">
      <alignment horizontal="center" vertical="center" wrapText="1"/>
    </xf>
    <xf numFmtId="0" fontId="11" fillId="19" borderId="67" xfId="0" applyFont="1" applyFill="1" applyBorder="1" applyAlignment="1" applyProtection="1">
      <alignment horizontal="center" vertical="center" wrapText="1"/>
    </xf>
    <xf numFmtId="0" fontId="11" fillId="19" borderId="62" xfId="0" applyFont="1" applyFill="1" applyBorder="1" applyAlignment="1" applyProtection="1">
      <alignment horizontal="center" vertical="center" wrapText="1"/>
    </xf>
    <xf numFmtId="0" fontId="13" fillId="22" borderId="10" xfId="1" applyFont="1" applyFill="1" applyBorder="1" applyAlignment="1" applyProtection="1">
      <alignment horizontal="center" vertical="center" wrapText="1"/>
    </xf>
    <xf numFmtId="0" fontId="11" fillId="22" borderId="9" xfId="1" applyFont="1" applyFill="1" applyBorder="1" applyAlignment="1" applyProtection="1">
      <alignment horizontal="center" vertical="center" wrapText="1"/>
    </xf>
    <xf numFmtId="0" fontId="31" fillId="0" borderId="124" xfId="0" applyFont="1" applyFill="1" applyBorder="1" applyAlignment="1" applyProtection="1">
      <alignment horizontal="center" vertical="center" wrapText="1"/>
    </xf>
    <xf numFmtId="0" fontId="31" fillId="0" borderId="112" xfId="0" applyFont="1" applyFill="1" applyBorder="1" applyAlignment="1" applyProtection="1">
      <alignment horizontal="center" vertical="center" wrapText="1"/>
    </xf>
    <xf numFmtId="0" fontId="11" fillId="0" borderId="62" xfId="1" applyFont="1" applyBorder="1" applyAlignment="1" applyProtection="1">
      <alignment horizontal="left" vertical="center"/>
    </xf>
    <xf numFmtId="0" fontId="11" fillId="19" borderId="68" xfId="0" applyFont="1" applyFill="1" applyBorder="1" applyAlignment="1" applyProtection="1">
      <alignment horizontal="center" vertical="center" wrapText="1"/>
    </xf>
    <xf numFmtId="0" fontId="27" fillId="0" borderId="113" xfId="0" applyFont="1" applyBorder="1" applyAlignment="1" applyProtection="1">
      <alignment horizontal="center" vertical="center" wrapText="1"/>
    </xf>
    <xf numFmtId="0" fontId="27" fillId="0" borderId="5" xfId="0" applyFont="1" applyBorder="1" applyAlignment="1" applyProtection="1">
      <alignment horizontal="center" vertical="center" wrapText="1"/>
    </xf>
    <xf numFmtId="0" fontId="11" fillId="29" borderId="1" xfId="1" applyFont="1" applyFill="1" applyBorder="1" applyAlignment="1" applyProtection="1">
      <alignment horizontal="center" vertical="center"/>
    </xf>
    <xf numFmtId="0" fontId="11" fillId="29" borderId="20" xfId="1" applyFont="1" applyFill="1" applyBorder="1" applyAlignment="1" applyProtection="1">
      <alignment horizontal="center" vertical="center"/>
    </xf>
    <xf numFmtId="0" fontId="37" fillId="0" borderId="69" xfId="0" applyFont="1" applyBorder="1" applyAlignment="1" applyProtection="1">
      <alignment horizontal="center" vertical="center"/>
    </xf>
    <xf numFmtId="0" fontId="4" fillId="0" borderId="7" xfId="1" applyBorder="1" applyAlignment="1" applyProtection="1">
      <alignment horizontal="left" vertical="top"/>
    </xf>
    <xf numFmtId="0" fontId="4" fillId="0" borderId="15" xfId="1" applyBorder="1" applyAlignment="1" applyProtection="1">
      <alignment horizontal="left" vertical="top"/>
    </xf>
    <xf numFmtId="0" fontId="4" fillId="0" borderId="64" xfId="1" applyBorder="1" applyAlignment="1" applyProtection="1">
      <alignment horizontal="left" vertical="top"/>
    </xf>
    <xf numFmtId="0" fontId="12" fillId="0" borderId="62" xfId="1" applyFont="1" applyBorder="1" applyAlignment="1" applyProtection="1">
      <alignment horizontal="center" vertical="center" wrapText="1"/>
    </xf>
    <xf numFmtId="0" fontId="12" fillId="0" borderId="7" xfId="1" applyFont="1" applyBorder="1" applyAlignment="1" applyProtection="1">
      <alignment horizontal="center" vertical="center" wrapText="1"/>
    </xf>
    <xf numFmtId="0" fontId="12" fillId="0" borderId="64" xfId="1" applyFont="1" applyBorder="1" applyAlignment="1" applyProtection="1">
      <alignment horizontal="center" vertical="center" wrapText="1"/>
    </xf>
    <xf numFmtId="0" fontId="11" fillId="0" borderId="113" xfId="0" applyFont="1" applyBorder="1" applyAlignment="1" applyProtection="1">
      <alignment horizontal="center" vertical="center" wrapText="1"/>
    </xf>
    <xf numFmtId="0" fontId="6" fillId="0" borderId="1" xfId="1" applyFont="1" applyAlignment="1" applyProtection="1">
      <alignment horizontal="left" vertical="center"/>
    </xf>
    <xf numFmtId="0" fontId="27" fillId="0" borderId="63" xfId="0" applyFont="1" applyBorder="1" applyAlignment="1" applyProtection="1">
      <alignment horizontal="center" vertical="center" wrapText="1"/>
    </xf>
    <xf numFmtId="0" fontId="34" fillId="22" borderId="70" xfId="1" applyFont="1" applyFill="1" applyBorder="1" applyAlignment="1" applyProtection="1">
      <alignment horizontal="center" vertical="center" wrapText="1"/>
    </xf>
    <xf numFmtId="0" fontId="11" fillId="0" borderId="21" xfId="0" applyFont="1" applyBorder="1" applyAlignment="1" applyProtection="1">
      <alignment horizontal="center" vertical="center"/>
    </xf>
    <xf numFmtId="0" fontId="11" fillId="0" borderId="22" xfId="0" applyFont="1" applyBorder="1" applyAlignment="1" applyProtection="1">
      <alignment horizontal="center" vertical="center"/>
    </xf>
    <xf numFmtId="0" fontId="11" fillId="0" borderId="23" xfId="0" applyFont="1" applyBorder="1" applyAlignment="1" applyProtection="1">
      <alignment horizontal="center" vertical="center"/>
    </xf>
    <xf numFmtId="0" fontId="37" fillId="0" borderId="35" xfId="0" applyFont="1" applyBorder="1" applyAlignment="1" applyProtection="1">
      <alignment horizontal="center" vertical="center" wrapText="1"/>
    </xf>
    <xf numFmtId="0" fontId="37" fillId="0" borderId="36" xfId="0" applyFont="1" applyBorder="1" applyAlignment="1" applyProtection="1">
      <alignment horizontal="center" vertical="center" wrapText="1"/>
    </xf>
    <xf numFmtId="0" fontId="37" fillId="0" borderId="37" xfId="0" applyFont="1" applyBorder="1" applyAlignment="1" applyProtection="1">
      <alignment horizontal="center" vertical="center" wrapText="1"/>
    </xf>
    <xf numFmtId="0" fontId="37" fillId="0" borderId="69" xfId="0" applyFont="1" applyBorder="1" applyAlignment="1" applyProtection="1">
      <alignment horizontal="center" vertical="center" wrapText="1"/>
    </xf>
    <xf numFmtId="0" fontId="37" fillId="0" borderId="1" xfId="0" applyFont="1" applyBorder="1" applyAlignment="1" applyProtection="1">
      <alignment horizontal="center" vertical="center" wrapText="1"/>
    </xf>
    <xf numFmtId="0" fontId="37" fillId="0" borderId="20" xfId="0" applyFont="1" applyBorder="1" applyAlignment="1" applyProtection="1">
      <alignment horizontal="center" vertical="center" wrapText="1"/>
    </xf>
    <xf numFmtId="0" fontId="37" fillId="0" borderId="32" xfId="0" applyFont="1" applyBorder="1" applyAlignment="1" applyProtection="1">
      <alignment horizontal="center" vertical="center" wrapText="1"/>
    </xf>
    <xf numFmtId="0" fontId="37" fillId="0" borderId="38" xfId="0" applyFont="1" applyBorder="1" applyAlignment="1" applyProtection="1">
      <alignment horizontal="center" vertical="center" wrapText="1"/>
    </xf>
    <xf numFmtId="0" fontId="37" fillId="0" borderId="39" xfId="0" applyFont="1" applyBorder="1" applyAlignment="1" applyProtection="1">
      <alignment horizontal="center" vertical="center" wrapText="1"/>
    </xf>
    <xf numFmtId="9" fontId="15" fillId="23" borderId="7" xfId="8" applyFont="1" applyFill="1" applyBorder="1" applyAlignment="1" applyProtection="1">
      <alignment horizontal="right" vertical="center"/>
    </xf>
    <xf numFmtId="9" fontId="15" fillId="23" borderId="15" xfId="8" applyFont="1" applyFill="1" applyBorder="1" applyAlignment="1" applyProtection="1">
      <alignment horizontal="right" vertical="center"/>
    </xf>
    <xf numFmtId="9" fontId="15" fillId="23" borderId="64" xfId="8" applyFont="1" applyFill="1" applyBorder="1" applyAlignment="1" applyProtection="1">
      <alignment horizontal="right" vertical="center"/>
    </xf>
    <xf numFmtId="0" fontId="34" fillId="0" borderId="113" xfId="0" applyFont="1" applyFill="1" applyBorder="1" applyAlignment="1" applyProtection="1">
      <alignment horizontal="center" vertical="center" wrapText="1"/>
    </xf>
    <xf numFmtId="0" fontId="34" fillId="0" borderId="88" xfId="0" applyFont="1" applyFill="1" applyBorder="1" applyAlignment="1" applyProtection="1">
      <alignment horizontal="center" vertical="center" wrapText="1"/>
    </xf>
    <xf numFmtId="0" fontId="34" fillId="0" borderId="5" xfId="0" applyFont="1" applyFill="1" applyBorder="1" applyAlignment="1" applyProtection="1">
      <alignment horizontal="center" vertical="center" wrapText="1"/>
    </xf>
    <xf numFmtId="0" fontId="27" fillId="0" borderId="62" xfId="1" applyFont="1" applyBorder="1" applyAlignment="1" applyProtection="1">
      <alignment horizontal="left" vertical="center"/>
    </xf>
    <xf numFmtId="0" fontId="11" fillId="19" borderId="74" xfId="0" applyFont="1" applyFill="1" applyBorder="1" applyAlignment="1" applyProtection="1">
      <alignment horizontal="center" vertical="center" wrapText="1"/>
    </xf>
    <xf numFmtId="0" fontId="35" fillId="22" borderId="73" xfId="1" applyFont="1" applyFill="1" applyBorder="1" applyAlignment="1" applyProtection="1">
      <alignment horizontal="center" vertical="center" wrapText="1"/>
    </xf>
    <xf numFmtId="0" fontId="11" fillId="0" borderId="113" xfId="25" applyFont="1" applyBorder="1" applyAlignment="1" applyProtection="1">
      <alignment horizontal="left" vertical="center" wrapText="1"/>
    </xf>
    <xf numFmtId="0" fontId="11" fillId="0" borderId="5" xfId="25" applyFont="1" applyBorder="1" applyAlignment="1" applyProtection="1">
      <alignment horizontal="left" vertical="center" wrapText="1"/>
    </xf>
    <xf numFmtId="0" fontId="27" fillId="0" borderId="80" xfId="1" applyFont="1" applyBorder="1" applyAlignment="1" applyProtection="1">
      <alignment horizontal="left" vertical="center"/>
    </xf>
    <xf numFmtId="0" fontId="27" fillId="0" borderId="81" xfId="1" applyFont="1" applyBorder="1" applyAlignment="1" applyProtection="1">
      <alignment horizontal="left" vertical="center"/>
    </xf>
    <xf numFmtId="0" fontId="37" fillId="0" borderId="75" xfId="0" applyFont="1" applyBorder="1" applyAlignment="1" applyProtection="1">
      <alignment horizontal="center" vertical="center"/>
    </xf>
    <xf numFmtId="0" fontId="37" fillId="0" borderId="0" xfId="0" applyFont="1" applyAlignment="1" applyProtection="1">
      <alignment horizontal="center" vertical="center"/>
    </xf>
    <xf numFmtId="0" fontId="11" fillId="19" borderId="82" xfId="0" applyFont="1" applyFill="1" applyBorder="1" applyAlignment="1" applyProtection="1">
      <alignment horizontal="center" vertical="center" wrapText="1"/>
    </xf>
    <xf numFmtId="0" fontId="35" fillId="22" borderId="83" xfId="1" applyFont="1" applyFill="1" applyBorder="1" applyAlignment="1" applyProtection="1">
      <alignment horizontal="center" vertical="center" wrapText="1"/>
    </xf>
    <xf numFmtId="0" fontId="12" fillId="0" borderId="84" xfId="1" applyFont="1" applyBorder="1" applyAlignment="1" applyProtection="1">
      <alignment horizontal="center" vertical="center" wrapText="1"/>
    </xf>
    <xf numFmtId="0" fontId="12" fillId="20" borderId="85" xfId="1" applyFont="1" applyFill="1" applyBorder="1" applyAlignment="1" applyProtection="1">
      <alignment horizontal="center" vertical="center" wrapText="1"/>
    </xf>
    <xf numFmtId="0" fontId="12" fillId="20" borderId="86" xfId="1" applyFont="1" applyFill="1" applyBorder="1" applyAlignment="1" applyProtection="1">
      <alignment horizontal="center" vertical="center" wrapText="1"/>
    </xf>
    <xf numFmtId="0" fontId="12" fillId="0" borderId="85" xfId="1" applyFont="1" applyBorder="1" applyAlignment="1" applyProtection="1">
      <alignment horizontal="center" vertical="center" wrapText="1"/>
    </xf>
    <xf numFmtId="0" fontId="12" fillId="0" borderId="86" xfId="1" applyFont="1" applyBorder="1" applyAlignment="1" applyProtection="1">
      <alignment horizontal="center" vertical="center" wrapText="1"/>
    </xf>
    <xf numFmtId="0" fontId="27" fillId="0" borderId="76" xfId="0" applyFont="1" applyBorder="1" applyAlignment="1" applyProtection="1">
      <alignment horizontal="center" vertical="center" wrapText="1"/>
    </xf>
    <xf numFmtId="0" fontId="27" fillId="0" borderId="82" xfId="0" applyFont="1" applyBorder="1" applyAlignment="1" applyProtection="1">
      <alignment horizontal="center" vertical="center" wrapText="1"/>
    </xf>
    <xf numFmtId="0" fontId="15" fillId="23" borderId="85" xfId="1" applyFont="1" applyFill="1" applyBorder="1" applyAlignment="1" applyProtection="1">
      <alignment horizontal="right" vertical="center"/>
    </xf>
    <xf numFmtId="0" fontId="15" fillId="23" borderId="87" xfId="1" applyFont="1" applyFill="1" applyBorder="1" applyAlignment="1" applyProtection="1">
      <alignment horizontal="right" vertical="center"/>
    </xf>
    <xf numFmtId="0" fontId="15" fillId="23" borderId="86" xfId="1" applyFont="1" applyFill="1" applyBorder="1" applyAlignment="1" applyProtection="1">
      <alignment horizontal="right" vertical="center"/>
    </xf>
    <xf numFmtId="0" fontId="34" fillId="0" borderId="85" xfId="1" applyFont="1" applyBorder="1" applyAlignment="1" applyProtection="1">
      <alignment horizontal="left" vertical="top"/>
    </xf>
    <xf numFmtId="0" fontId="34" fillId="0" borderId="87" xfId="1" applyFont="1" applyBorder="1" applyAlignment="1" applyProtection="1">
      <alignment horizontal="left" vertical="top"/>
    </xf>
    <xf numFmtId="0" fontId="34" fillId="0" borderId="86" xfId="1" applyFont="1" applyBorder="1" applyAlignment="1" applyProtection="1">
      <alignment horizontal="left" vertical="top"/>
    </xf>
    <xf numFmtId="0" fontId="27" fillId="0" borderId="84" xfId="1" applyFont="1" applyBorder="1" applyAlignment="1" applyProtection="1">
      <alignment horizontal="left" vertical="center"/>
    </xf>
    <xf numFmtId="0" fontId="11" fillId="0" borderId="84" xfId="1" applyFont="1" applyBorder="1" applyAlignment="1" applyProtection="1">
      <alignment horizontal="left" vertical="center"/>
    </xf>
    <xf numFmtId="0" fontId="12" fillId="0" borderId="84" xfId="1" applyFont="1" applyFill="1" applyBorder="1" applyAlignment="1" applyProtection="1">
      <alignment horizontal="center" vertical="center" wrapText="1"/>
    </xf>
    <xf numFmtId="0" fontId="12" fillId="0" borderId="85" xfId="1" applyFont="1" applyFill="1" applyBorder="1" applyAlignment="1" applyProtection="1">
      <alignment horizontal="center" vertical="center" wrapText="1"/>
    </xf>
    <xf numFmtId="0" fontId="12" fillId="0" borderId="86" xfId="1" applyFont="1" applyFill="1" applyBorder="1" applyAlignment="1" applyProtection="1">
      <alignment horizontal="center" vertical="center" wrapText="1"/>
    </xf>
    <xf numFmtId="0" fontId="4" fillId="0" borderId="85" xfId="1" applyFont="1" applyBorder="1" applyAlignment="1" applyProtection="1">
      <alignment horizontal="left" vertical="top"/>
    </xf>
    <xf numFmtId="0" fontId="4" fillId="0" borderId="87" xfId="1" applyFont="1" applyBorder="1" applyAlignment="1" applyProtection="1">
      <alignment horizontal="left" vertical="top"/>
    </xf>
    <xf numFmtId="0" fontId="4" fillId="0" borderId="86" xfId="1" applyFont="1" applyBorder="1" applyAlignment="1" applyProtection="1">
      <alignment horizontal="left" vertical="top"/>
    </xf>
    <xf numFmtId="0" fontId="11" fillId="29" borderId="114" xfId="1" applyFont="1" applyFill="1" applyBorder="1" applyAlignment="1" applyProtection="1">
      <alignment horizontal="center" vertical="center"/>
    </xf>
    <xf numFmtId="0" fontId="12" fillId="20" borderId="105" xfId="1" applyFont="1" applyFill="1" applyBorder="1" applyAlignment="1" applyProtection="1">
      <alignment horizontal="center" vertical="center" wrapText="1"/>
    </xf>
    <xf numFmtId="0" fontId="12" fillId="0" borderId="105" xfId="1" applyFont="1" applyFill="1" applyBorder="1" applyAlignment="1" applyProtection="1">
      <alignment horizontal="center" vertical="center" wrapText="1"/>
    </xf>
    <xf numFmtId="0" fontId="15" fillId="23" borderId="104" xfId="1" applyFont="1" applyFill="1" applyBorder="1" applyAlignment="1" applyProtection="1">
      <alignment horizontal="right" vertical="center"/>
    </xf>
    <xf numFmtId="0" fontId="15" fillId="23" borderId="105" xfId="1" applyFont="1" applyFill="1" applyBorder="1" applyAlignment="1" applyProtection="1">
      <alignment horizontal="right" vertical="center"/>
    </xf>
    <xf numFmtId="14" fontId="27" fillId="0" borderId="109" xfId="1" applyNumberFormat="1" applyFont="1" applyBorder="1" applyAlignment="1" applyProtection="1">
      <alignment horizontal="center" vertical="center"/>
    </xf>
    <xf numFmtId="14" fontId="27" fillId="0" borderId="111" xfId="1" applyNumberFormat="1" applyFont="1" applyBorder="1" applyAlignment="1" applyProtection="1">
      <alignment horizontal="center" vertical="center"/>
    </xf>
    <xf numFmtId="0" fontId="27" fillId="0" borderId="108" xfId="1" applyFont="1" applyBorder="1" applyAlignment="1" applyProtection="1">
      <alignment horizontal="left" vertical="center"/>
    </xf>
    <xf numFmtId="0" fontId="11" fillId="0" borderId="108" xfId="1" applyFont="1" applyBorder="1" applyAlignment="1" applyProtection="1">
      <alignment horizontal="left" vertical="center"/>
    </xf>
    <xf numFmtId="0" fontId="11" fillId="0" borderId="113" xfId="25" applyFont="1" applyFill="1" applyBorder="1" applyAlignment="1" applyProtection="1">
      <alignment horizontal="center" vertical="center" wrapText="1"/>
    </xf>
    <xf numFmtId="0" fontId="11" fillId="0" borderId="88" xfId="25" applyFont="1" applyFill="1" applyBorder="1" applyAlignment="1" applyProtection="1">
      <alignment horizontal="center" vertical="center" wrapText="1"/>
    </xf>
    <xf numFmtId="0" fontId="11" fillId="0" borderId="5" xfId="25" applyFont="1" applyFill="1" applyBorder="1" applyAlignment="1" applyProtection="1">
      <alignment horizontal="center" vertical="center" wrapText="1"/>
    </xf>
    <xf numFmtId="0" fontId="4" fillId="0" borderId="109" xfId="1" applyFont="1" applyBorder="1" applyAlignment="1" applyProtection="1">
      <alignment horizontal="left" vertical="top"/>
    </xf>
    <xf numFmtId="0" fontId="4" fillId="0" borderId="110" xfId="1" applyFont="1" applyBorder="1" applyAlignment="1" applyProtection="1">
      <alignment horizontal="left" vertical="top"/>
    </xf>
    <xf numFmtId="0" fontId="4" fillId="0" borderId="111" xfId="1" applyFont="1" applyBorder="1" applyAlignment="1" applyProtection="1">
      <alignment horizontal="left" vertical="top"/>
    </xf>
    <xf numFmtId="0" fontId="27" fillId="0" borderId="63" xfId="0" applyNumberFormat="1" applyFont="1" applyBorder="1" applyAlignment="1" applyProtection="1">
      <alignment horizontal="center" vertical="center" wrapText="1"/>
    </xf>
    <xf numFmtId="0" fontId="27" fillId="0" borderId="5" xfId="0" applyNumberFormat="1" applyFont="1" applyBorder="1" applyAlignment="1" applyProtection="1">
      <alignment horizontal="center" vertical="center" wrapText="1"/>
    </xf>
    <xf numFmtId="0" fontId="11" fillId="0" borderId="98" xfId="0" applyFont="1" applyBorder="1" applyAlignment="1" applyProtection="1">
      <alignment horizontal="center" vertical="center" wrapText="1"/>
    </xf>
    <xf numFmtId="0" fontId="4" fillId="0" borderId="93" xfId="1" applyFont="1" applyBorder="1" applyAlignment="1" applyProtection="1">
      <alignment horizontal="left" vertical="top" wrapText="1"/>
    </xf>
    <xf numFmtId="0" fontId="38" fillId="24" borderId="48" xfId="23" applyFont="1" applyFill="1" applyBorder="1" applyAlignment="1">
      <alignment horizontal="center" vertical="center"/>
    </xf>
    <xf numFmtId="0" fontId="38" fillId="24" borderId="36" xfId="23" applyFont="1" applyFill="1" applyBorder="1" applyAlignment="1">
      <alignment horizontal="center" vertical="center"/>
    </xf>
    <xf numFmtId="0" fontId="38" fillId="24" borderId="49" xfId="23" applyFont="1" applyFill="1" applyBorder="1" applyAlignment="1">
      <alignment horizontal="center" vertical="center"/>
    </xf>
    <xf numFmtId="0" fontId="40" fillId="0" borderId="2" xfId="23" applyFont="1" applyFill="1" applyBorder="1" applyAlignment="1">
      <alignment horizontal="left" vertical="center" wrapText="1"/>
    </xf>
    <xf numFmtId="0" fontId="40" fillId="0" borderId="56" xfId="23" applyFont="1" applyFill="1" applyBorder="1" applyAlignment="1">
      <alignment horizontal="left" vertical="center" wrapText="1"/>
    </xf>
    <xf numFmtId="0" fontId="11" fillId="0" borderId="21" xfId="23" applyFont="1" applyFill="1" applyBorder="1" applyAlignment="1">
      <alignment horizontal="center" vertical="center"/>
    </xf>
    <xf numFmtId="0" fontId="11" fillId="0" borderId="22" xfId="23" applyFont="1" applyFill="1" applyBorder="1" applyAlignment="1">
      <alignment horizontal="center" vertical="center"/>
    </xf>
    <xf numFmtId="0" fontId="11" fillId="0" borderId="23" xfId="23" applyFont="1" applyFill="1" applyBorder="1" applyAlignment="1">
      <alignment horizontal="center" vertical="center"/>
    </xf>
    <xf numFmtId="0" fontId="11" fillId="0" borderId="35" xfId="23" applyFont="1" applyFill="1" applyBorder="1" applyAlignment="1">
      <alignment horizontal="center" vertical="center"/>
    </xf>
    <xf numFmtId="0" fontId="11" fillId="0" borderId="36" xfId="23" applyFont="1" applyFill="1" applyBorder="1" applyAlignment="1">
      <alignment horizontal="center" vertical="center"/>
    </xf>
    <xf numFmtId="0" fontId="11" fillId="0" borderId="8" xfId="23" applyFont="1" applyFill="1" applyBorder="1" applyAlignment="1">
      <alignment horizontal="center" vertical="center"/>
    </xf>
    <xf numFmtId="0" fontId="11" fillId="0" borderId="1" xfId="23" applyFont="1" applyFill="1" applyBorder="1" applyAlignment="1">
      <alignment horizontal="center" vertical="center"/>
    </xf>
    <xf numFmtId="0" fontId="11" fillId="0" borderId="32" xfId="23" applyFont="1" applyFill="1" applyBorder="1" applyAlignment="1">
      <alignment horizontal="center" vertical="center"/>
    </xf>
    <xf numFmtId="0" fontId="11" fillId="0" borderId="38" xfId="23" applyFont="1" applyFill="1" applyBorder="1" applyAlignment="1">
      <alignment horizontal="center" vertical="center"/>
    </xf>
    <xf numFmtId="0" fontId="32" fillId="8" borderId="26" xfId="23" applyFont="1" applyFill="1" applyBorder="1" applyAlignment="1">
      <alignment horizontal="left"/>
    </xf>
    <xf numFmtId="0" fontId="31" fillId="8" borderId="27" xfId="23" applyFont="1" applyFill="1" applyBorder="1" applyAlignment="1">
      <alignment horizontal="left"/>
    </xf>
    <xf numFmtId="0" fontId="32" fillId="8" borderId="30" xfId="23" applyFont="1" applyFill="1" applyBorder="1" applyAlignment="1">
      <alignment horizontal="left"/>
    </xf>
    <xf numFmtId="0" fontId="31" fillId="8" borderId="31" xfId="23" applyFont="1" applyFill="1" applyBorder="1" applyAlignment="1">
      <alignment horizontal="left"/>
    </xf>
    <xf numFmtId="15" fontId="31" fillId="8" borderId="32" xfId="23" quotePrefix="1" applyNumberFormat="1" applyFont="1" applyFill="1" applyBorder="1" applyAlignment="1">
      <alignment horizontal="left"/>
    </xf>
    <xf numFmtId="0" fontId="31" fillId="8" borderId="33" xfId="23" applyFont="1" applyFill="1" applyBorder="1" applyAlignment="1">
      <alignment horizontal="left"/>
    </xf>
    <xf numFmtId="0" fontId="27" fillId="0" borderId="2" xfId="23" applyFont="1" applyFill="1" applyBorder="1" applyAlignment="1">
      <alignment horizontal="left" vertical="center" wrapText="1"/>
    </xf>
    <xf numFmtId="0" fontId="27" fillId="0" borderId="56" xfId="23" applyFont="1" applyFill="1" applyBorder="1" applyAlignment="1">
      <alignment horizontal="left" vertical="center" wrapText="1"/>
    </xf>
    <xf numFmtId="0" fontId="27" fillId="0" borderId="50" xfId="23" applyFont="1" applyBorder="1" applyAlignment="1">
      <alignment horizontal="center" vertical="center" wrapText="1"/>
    </xf>
    <xf numFmtId="0" fontId="27" fillId="0" borderId="38" xfId="23" applyFont="1" applyBorder="1" applyAlignment="1">
      <alignment horizontal="center" vertical="center" wrapText="1"/>
    </xf>
    <xf numFmtId="0" fontId="27" fillId="0" borderId="33" xfId="23" applyFont="1" applyBorder="1" applyAlignment="1">
      <alignment horizontal="center" vertical="center" wrapText="1"/>
    </xf>
    <xf numFmtId="0" fontId="38" fillId="24" borderId="34" xfId="23" applyFont="1" applyFill="1" applyBorder="1" applyAlignment="1">
      <alignment horizontal="center" vertical="center"/>
    </xf>
    <xf numFmtId="0" fontId="38" fillId="24" borderId="52" xfId="23" applyFont="1" applyFill="1" applyBorder="1" applyAlignment="1">
      <alignment horizontal="center" vertical="center"/>
    </xf>
    <xf numFmtId="0" fontId="27" fillId="0" borderId="53" xfId="23" applyFont="1" applyFill="1" applyBorder="1" applyAlignment="1">
      <alignment horizontal="left" vertical="center" wrapText="1"/>
    </xf>
    <xf numFmtId="0" fontId="27" fillId="0" borderId="54" xfId="23" applyFont="1" applyFill="1" applyBorder="1" applyAlignment="1">
      <alignment horizontal="left" vertical="center" wrapText="1"/>
    </xf>
    <xf numFmtId="0" fontId="27" fillId="0" borderId="5" xfId="23" applyFont="1" applyFill="1" applyBorder="1" applyAlignment="1">
      <alignment horizontal="left" vertical="center" wrapText="1"/>
    </xf>
    <xf numFmtId="0" fontId="27" fillId="0" borderId="29" xfId="23" applyFont="1" applyFill="1" applyBorder="1" applyAlignment="1">
      <alignment horizontal="left" vertical="center" wrapText="1"/>
    </xf>
    <xf numFmtId="0" fontId="27" fillId="0" borderId="60" xfId="23" applyFont="1" applyFill="1" applyBorder="1" applyAlignment="1">
      <alignment horizontal="left" vertical="center" wrapText="1"/>
    </xf>
    <xf numFmtId="0" fontId="27" fillId="0" borderId="61" xfId="23" applyFont="1" applyFill="1" applyBorder="1" applyAlignment="1">
      <alignment horizontal="left" vertical="center" wrapText="1"/>
    </xf>
    <xf numFmtId="0" fontId="4" fillId="0" borderId="23" xfId="9" applyFont="1" applyBorder="1" applyAlignment="1">
      <alignment horizontal="left" vertical="center" wrapText="1"/>
    </xf>
    <xf numFmtId="0" fontId="4" fillId="0" borderId="45" xfId="9" applyFont="1" applyBorder="1" applyAlignment="1">
      <alignment horizontal="left" vertical="center" wrapText="1"/>
    </xf>
    <xf numFmtId="0" fontId="4" fillId="0" borderId="45" xfId="9" applyFont="1" applyBorder="1" applyAlignment="1">
      <alignment horizontal="left" vertical="center"/>
    </xf>
    <xf numFmtId="0" fontId="4" fillId="0" borderId="47" xfId="9" applyFont="1" applyBorder="1" applyAlignment="1">
      <alignment horizontal="left" vertical="center"/>
    </xf>
    <xf numFmtId="0" fontId="4" fillId="0" borderId="7"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0" borderId="7" xfId="9" applyFont="1" applyBorder="1" applyAlignment="1">
      <alignment horizontal="left" vertical="center" wrapText="1"/>
    </xf>
    <xf numFmtId="0" fontId="4" fillId="0" borderId="15" xfId="9" applyFont="1" applyBorder="1" applyAlignment="1">
      <alignment horizontal="left" vertical="center" wrapText="1"/>
    </xf>
    <xf numFmtId="0" fontId="4" fillId="0" borderId="6" xfId="9" applyFont="1" applyBorder="1" applyAlignment="1">
      <alignment horizontal="left" vertical="center" wrapText="1"/>
    </xf>
    <xf numFmtId="0" fontId="4" fillId="0" borderId="2" xfId="9" applyFont="1" applyBorder="1" applyAlignment="1">
      <alignment horizontal="left"/>
    </xf>
    <xf numFmtId="0" fontId="4" fillId="0" borderId="7" xfId="9" applyFont="1" applyBorder="1" applyAlignment="1">
      <alignment horizontal="left"/>
    </xf>
    <xf numFmtId="0" fontId="4" fillId="0" borderId="15" xfId="9" applyFont="1" applyBorder="1" applyAlignment="1">
      <alignment horizontal="left"/>
    </xf>
    <xf numFmtId="0" fontId="4" fillId="0" borderId="6" xfId="9" applyFont="1" applyBorder="1" applyAlignment="1">
      <alignment horizontal="left"/>
    </xf>
    <xf numFmtId="0" fontId="4" fillId="0" borderId="2" xfId="9" applyFont="1" applyBorder="1" applyAlignment="1">
      <alignment horizontal="center" vertical="center"/>
    </xf>
    <xf numFmtId="0" fontId="4" fillId="0" borderId="7" xfId="9" applyFont="1" applyBorder="1" applyAlignment="1">
      <alignment horizontal="center" vertical="center"/>
    </xf>
    <xf numFmtId="0" fontId="4" fillId="0" borderId="15" xfId="9" applyFont="1" applyBorder="1" applyAlignment="1">
      <alignment horizontal="center" vertical="center"/>
    </xf>
    <xf numFmtId="0" fontId="4" fillId="0" borderId="6" xfId="9" applyFont="1" applyBorder="1" applyAlignment="1">
      <alignment horizontal="center" vertical="center"/>
    </xf>
    <xf numFmtId="0" fontId="4" fillId="0" borderId="2" xfId="9" applyFont="1" applyBorder="1" applyAlignment="1">
      <alignment horizontal="left" vertical="center" wrapText="1"/>
    </xf>
    <xf numFmtId="0" fontId="33" fillId="0" borderId="2" xfId="9" applyFont="1" applyBorder="1" applyAlignment="1">
      <alignment horizontal="center" vertical="center" wrapText="1"/>
    </xf>
    <xf numFmtId="14" fontId="27" fillId="0" borderId="2" xfId="9" applyNumberFormat="1" applyFont="1" applyBorder="1" applyAlignment="1">
      <alignment horizontal="center" vertical="center" wrapText="1"/>
    </xf>
    <xf numFmtId="0" fontId="27" fillId="0" borderId="2" xfId="9" applyFont="1" applyBorder="1" applyAlignment="1">
      <alignment horizontal="center" vertical="center" wrapText="1"/>
    </xf>
    <xf numFmtId="0" fontId="11" fillId="0" borderId="40" xfId="9" applyFont="1" applyBorder="1" applyAlignment="1">
      <alignment horizontal="center" vertical="center" wrapText="1"/>
    </xf>
    <xf numFmtId="0" fontId="11" fillId="0" borderId="4" xfId="9" applyFont="1" applyBorder="1" applyAlignment="1">
      <alignment horizontal="center" vertical="center" wrapText="1"/>
    </xf>
    <xf numFmtId="0" fontId="11" fillId="0" borderId="45" xfId="9" applyFont="1" applyBorder="1" applyAlignment="1">
      <alignment horizontal="center" vertical="center" wrapText="1"/>
    </xf>
    <xf numFmtId="0" fontId="32" fillId="8" borderId="26" xfId="9" applyFont="1" applyFill="1" applyBorder="1" applyAlignment="1">
      <alignment horizontal="left"/>
    </xf>
    <xf numFmtId="0" fontId="32" fillId="8" borderId="41" xfId="9" applyFont="1" applyFill="1" applyBorder="1" applyAlignment="1">
      <alignment horizontal="left"/>
    </xf>
    <xf numFmtId="0" fontId="31" fillId="8" borderId="27" xfId="9" applyFont="1" applyFill="1" applyBorder="1" applyAlignment="1">
      <alignment horizontal="left"/>
    </xf>
    <xf numFmtId="0" fontId="31" fillId="8" borderId="12" xfId="9" applyFont="1" applyFill="1" applyBorder="1" applyAlignment="1">
      <alignment horizontal="left"/>
    </xf>
    <xf numFmtId="0" fontId="31" fillId="8" borderId="14" xfId="9" applyFont="1" applyFill="1" applyBorder="1" applyAlignment="1">
      <alignment horizontal="left"/>
    </xf>
    <xf numFmtId="15" fontId="31" fillId="8" borderId="32" xfId="9" quotePrefix="1" applyNumberFormat="1" applyFont="1" applyFill="1" applyBorder="1" applyAlignment="1">
      <alignment horizontal="left"/>
    </xf>
    <xf numFmtId="15" fontId="31" fillId="8" borderId="38" xfId="9" quotePrefix="1" applyNumberFormat="1" applyFont="1" applyFill="1" applyBorder="1" applyAlignment="1">
      <alignment horizontal="left"/>
    </xf>
    <xf numFmtId="0" fontId="31" fillId="8" borderId="33" xfId="9" applyFont="1" applyFill="1" applyBorder="1" applyAlignment="1">
      <alignment horizontal="left"/>
    </xf>
    <xf numFmtId="0" fontId="31" fillId="0" borderId="55" xfId="0" applyFont="1" applyFill="1" applyBorder="1" applyProtection="1"/>
    <xf numFmtId="0" fontId="31" fillId="0" borderId="126" xfId="0" applyFont="1" applyFill="1" applyBorder="1" applyAlignment="1" applyProtection="1">
      <alignment horizontal="center" vertical="center"/>
    </xf>
    <xf numFmtId="0" fontId="59" fillId="0" borderId="0" xfId="0" applyFont="1" applyFill="1" applyProtection="1"/>
    <xf numFmtId="0" fontId="27" fillId="0" borderId="62" xfId="0" applyFont="1" applyFill="1" applyBorder="1" applyAlignment="1" applyProtection="1">
      <alignment vertical="center" wrapText="1"/>
    </xf>
    <xf numFmtId="0" fontId="27" fillId="0" borderId="63" xfId="0" applyFont="1" applyFill="1" applyBorder="1" applyAlignment="1" applyProtection="1">
      <alignment vertical="center" wrapText="1"/>
    </xf>
    <xf numFmtId="0" fontId="31" fillId="0" borderId="117" xfId="0" applyFont="1" applyFill="1" applyBorder="1" applyAlignment="1" applyProtection="1">
      <alignment horizontal="justify" vertical="center" wrapText="1"/>
    </xf>
    <xf numFmtId="0" fontId="31" fillId="0" borderId="125" xfId="0" applyFont="1" applyFill="1" applyBorder="1" applyAlignment="1" applyProtection="1">
      <alignment horizontal="left" vertical="center" wrapText="1"/>
    </xf>
    <xf numFmtId="9" fontId="31" fillId="36" borderId="117" xfId="0" applyNumberFormat="1" applyFont="1" applyFill="1" applyBorder="1" applyAlignment="1" applyProtection="1">
      <alignment horizontal="center" vertical="center" wrapText="1"/>
    </xf>
    <xf numFmtId="164" fontId="31" fillId="36" borderId="117" xfId="0" applyNumberFormat="1" applyFont="1" applyFill="1" applyBorder="1" applyAlignment="1" applyProtection="1">
      <alignment horizontal="center" vertical="center" wrapText="1"/>
    </xf>
    <xf numFmtId="9" fontId="31" fillId="37" borderId="117" xfId="0" applyNumberFormat="1" applyFont="1" applyFill="1" applyBorder="1" applyAlignment="1" applyProtection="1">
      <alignment horizontal="center" vertical="center" wrapText="1"/>
    </xf>
    <xf numFmtId="9" fontId="31" fillId="38" borderId="117" xfId="0" applyNumberFormat="1" applyFont="1" applyFill="1" applyBorder="1" applyAlignment="1" applyProtection="1">
      <alignment horizontal="center" vertical="center" wrapText="1"/>
    </xf>
    <xf numFmtId="9" fontId="31" fillId="31" borderId="108" xfId="0" applyNumberFormat="1" applyFont="1" applyFill="1" applyBorder="1" applyAlignment="1" applyProtection="1">
      <alignment horizontal="center" vertical="center" wrapText="1"/>
    </xf>
    <xf numFmtId="164" fontId="31" fillId="31" borderId="117" xfId="0" applyNumberFormat="1" applyFont="1" applyFill="1" applyBorder="1" applyAlignment="1" applyProtection="1">
      <alignment horizontal="center" vertical="center" wrapText="1"/>
    </xf>
    <xf numFmtId="9" fontId="31" fillId="31" borderId="117" xfId="0" applyNumberFormat="1" applyFont="1" applyFill="1" applyBorder="1" applyAlignment="1" applyProtection="1">
      <alignment horizontal="center" vertical="center" wrapText="1"/>
    </xf>
    <xf numFmtId="9" fontId="31" fillId="39" borderId="117" xfId="0" applyNumberFormat="1" applyFont="1" applyFill="1" applyBorder="1" applyAlignment="1" applyProtection="1">
      <alignment horizontal="center" vertical="center" wrapText="1"/>
    </xf>
    <xf numFmtId="3" fontId="31" fillId="0" borderId="117" xfId="6" applyNumberFormat="1" applyFont="1" applyFill="1" applyBorder="1" applyAlignment="1" applyProtection="1">
      <alignment horizontal="center" vertical="center"/>
    </xf>
    <xf numFmtId="9" fontId="31" fillId="31" borderId="121" xfId="0" applyNumberFormat="1" applyFont="1" applyFill="1" applyBorder="1" applyAlignment="1" applyProtection="1">
      <alignment horizontal="center" vertical="center" wrapText="1"/>
    </xf>
    <xf numFmtId="9" fontId="31" fillId="36" borderId="121" xfId="0" applyNumberFormat="1" applyFont="1" applyFill="1" applyBorder="1" applyAlignment="1" applyProtection="1">
      <alignment horizontal="center" vertical="center" wrapText="1"/>
    </xf>
    <xf numFmtId="9" fontId="31" fillId="32" borderId="108" xfId="0" applyNumberFormat="1" applyFont="1" applyFill="1" applyBorder="1" applyAlignment="1" applyProtection="1">
      <alignment horizontal="center" vertical="center" wrapText="1"/>
    </xf>
    <xf numFmtId="9" fontId="31" fillId="31" borderId="92" xfId="0" applyNumberFormat="1" applyFont="1" applyFill="1" applyBorder="1" applyAlignment="1" applyProtection="1">
      <alignment horizontal="center" vertical="center" wrapText="1"/>
    </xf>
    <xf numFmtId="9" fontId="31" fillId="36" borderId="92" xfId="0" applyNumberFormat="1" applyFont="1" applyFill="1" applyBorder="1" applyAlignment="1" applyProtection="1">
      <alignment horizontal="center" vertical="center" wrapText="1"/>
    </xf>
    <xf numFmtId="9" fontId="31" fillId="31" borderId="112" xfId="0" applyNumberFormat="1" applyFont="1" applyFill="1" applyBorder="1" applyAlignment="1" applyProtection="1">
      <alignment horizontal="center" vertical="center" wrapText="1"/>
    </xf>
    <xf numFmtId="9" fontId="31" fillId="36" borderId="112" xfId="0" applyNumberFormat="1" applyFont="1" applyFill="1" applyBorder="1" applyAlignment="1" applyProtection="1">
      <alignment horizontal="center" vertical="center" wrapText="1"/>
    </xf>
    <xf numFmtId="9" fontId="32" fillId="31" borderId="45" xfId="0" applyNumberFormat="1" applyFont="1" applyFill="1" applyBorder="1" applyAlignment="1" applyProtection="1">
      <alignment horizontal="center" vertical="center" wrapText="1"/>
    </xf>
    <xf numFmtId="9" fontId="31" fillId="39" borderId="121" xfId="0" applyNumberFormat="1" applyFont="1" applyFill="1" applyBorder="1" applyAlignment="1" applyProtection="1">
      <alignment horizontal="center" vertical="center" wrapText="1"/>
    </xf>
    <xf numFmtId="9" fontId="31" fillId="32" borderId="121" xfId="0" applyNumberFormat="1" applyFont="1" applyFill="1" applyBorder="1" applyAlignment="1" applyProtection="1">
      <alignment horizontal="center" vertical="center" wrapText="1"/>
    </xf>
    <xf numFmtId="0" fontId="27" fillId="0" borderId="88" xfId="0" applyFont="1" applyFill="1" applyBorder="1" applyAlignment="1" applyProtection="1">
      <alignment horizontal="left" vertical="center" wrapText="1"/>
    </xf>
    <xf numFmtId="9" fontId="28" fillId="21" borderId="125" xfId="8" applyFont="1" applyFill="1" applyBorder="1" applyAlignment="1" applyProtection="1">
      <alignment horizontal="center" vertical="center"/>
    </xf>
    <xf numFmtId="9" fontId="28" fillId="21" borderId="112" xfId="8" applyFont="1" applyFill="1" applyBorder="1" applyAlignment="1" applyProtection="1">
      <alignment horizontal="center" vertical="center"/>
    </xf>
    <xf numFmtId="9" fontId="28" fillId="0" borderId="63" xfId="6" applyNumberFormat="1" applyFont="1" applyFill="1" applyBorder="1" applyAlignment="1" applyProtection="1">
      <alignment horizontal="center" vertical="center" wrapText="1"/>
    </xf>
    <xf numFmtId="9" fontId="49" fillId="0" borderId="63" xfId="6" applyFont="1" applyBorder="1" applyAlignment="1" applyProtection="1">
      <alignment horizontal="center" vertical="center" wrapText="1"/>
    </xf>
    <xf numFmtId="10" fontId="28" fillId="0" borderId="76" xfId="7" applyNumberFormat="1" applyFont="1" applyBorder="1" applyAlignment="1" applyProtection="1">
      <alignment horizontal="center" vertical="center" wrapText="1"/>
    </xf>
    <xf numFmtId="10" fontId="28" fillId="0" borderId="76" xfId="8" applyNumberFormat="1" applyFont="1" applyBorder="1" applyAlignment="1" applyProtection="1">
      <alignment horizontal="center" vertical="center" wrapText="1"/>
    </xf>
    <xf numFmtId="0" fontId="15" fillId="23" borderId="13" xfId="1" applyFont="1" applyFill="1" applyBorder="1" applyAlignment="1" applyProtection="1">
      <alignment horizontal="right" vertical="center"/>
    </xf>
    <xf numFmtId="0" fontId="15" fillId="23" borderId="14" xfId="1" applyFont="1" applyFill="1" applyBorder="1" applyAlignment="1" applyProtection="1">
      <alignment horizontal="right" vertical="center"/>
    </xf>
    <xf numFmtId="9" fontId="29" fillId="16" borderId="19" xfId="3" applyFont="1" applyFill="1" applyBorder="1" applyAlignment="1" applyProtection="1">
      <alignment horizontal="center" vertical="center"/>
    </xf>
    <xf numFmtId="9" fontId="28" fillId="0" borderId="123" xfId="33" applyNumberFormat="1" applyFont="1" applyBorder="1" applyAlignment="1" applyProtection="1">
      <alignment horizontal="center" vertical="center" wrapText="1"/>
    </xf>
    <xf numFmtId="9" fontId="28" fillId="21" borderId="123" xfId="6" applyFont="1" applyFill="1" applyBorder="1" applyAlignment="1" applyProtection="1">
      <alignment horizontal="center" vertical="center"/>
    </xf>
    <xf numFmtId="9" fontId="28" fillId="21" borderId="123" xfId="8" applyFont="1" applyFill="1" applyBorder="1" applyAlignment="1" applyProtection="1">
      <alignment horizontal="center" vertical="center"/>
    </xf>
  </cellXfs>
  <cellStyles count="42">
    <cellStyle name="Excel_BuiltIn_Percent" xfId="16" xr:uid="{00000000-0005-0000-0000-000000000000}"/>
    <cellStyle name="Millares" xfId="5" builtinId="3"/>
    <cellStyle name="Millares [0]" xfId="41" builtinId="6"/>
    <cellStyle name="Millares 2" xfId="7" xr:uid="{00000000-0005-0000-0000-000003000000}"/>
    <cellStyle name="Millares 2 2" xfId="33" xr:uid="{00000000-0005-0000-0000-000004000000}"/>
    <cellStyle name="Millares 3" xfId="22" xr:uid="{00000000-0005-0000-0000-000005000000}"/>
    <cellStyle name="Millares 3 2" xfId="39" xr:uid="{00000000-0005-0000-0000-000006000000}"/>
    <cellStyle name="Millares 4" xfId="32" xr:uid="{00000000-0005-0000-0000-000007000000}"/>
    <cellStyle name="Normal" xfId="0" builtinId="0"/>
    <cellStyle name="Normal 10" xfId="9" xr:uid="{00000000-0005-0000-0000-000009000000}"/>
    <cellStyle name="Normal 11" xfId="15" xr:uid="{00000000-0005-0000-0000-00000A000000}"/>
    <cellStyle name="Normal 11 2" xfId="35" xr:uid="{00000000-0005-0000-0000-00000B000000}"/>
    <cellStyle name="Normal 12" xfId="20" xr:uid="{00000000-0005-0000-0000-00000C000000}"/>
    <cellStyle name="Normal 12 2" xfId="26" xr:uid="{00000000-0005-0000-0000-00000D000000}"/>
    <cellStyle name="Normal 13" xfId="21" xr:uid="{00000000-0005-0000-0000-00000E000000}"/>
    <cellStyle name="Normal 13 2" xfId="38" xr:uid="{00000000-0005-0000-0000-00000F000000}"/>
    <cellStyle name="Normal 14" xfId="25" xr:uid="{00000000-0005-0000-0000-000010000000}"/>
    <cellStyle name="Normal 15" xfId="28" xr:uid="{00000000-0005-0000-0000-000011000000}"/>
    <cellStyle name="Normal 15 2" xfId="27" xr:uid="{00000000-0005-0000-0000-000012000000}"/>
    <cellStyle name="Normal 16" xfId="34" xr:uid="{00000000-0005-0000-0000-000013000000}"/>
    <cellStyle name="Normal 17" xfId="31" xr:uid="{00000000-0005-0000-0000-000014000000}"/>
    <cellStyle name="Normal 18" xfId="29" xr:uid="{00000000-0005-0000-0000-000015000000}"/>
    <cellStyle name="Normal 19" xfId="30" xr:uid="{00000000-0005-0000-0000-000016000000}"/>
    <cellStyle name="Normal 2" xfId="2" xr:uid="{00000000-0005-0000-0000-000017000000}"/>
    <cellStyle name="Normal 2 2" xfId="17" xr:uid="{00000000-0005-0000-0000-000018000000}"/>
    <cellStyle name="Normal 2 3" xfId="23" xr:uid="{00000000-0005-0000-0000-000019000000}"/>
    <cellStyle name="Normal 20" xfId="40" xr:uid="{00000000-0005-0000-0000-00001A000000}"/>
    <cellStyle name="Normal 3" xfId="1" xr:uid="{00000000-0005-0000-0000-00001B000000}"/>
    <cellStyle name="Normal 3 2" xfId="18" xr:uid="{00000000-0005-0000-0000-00001C000000}"/>
    <cellStyle name="Normal 3 2 2" xfId="36" xr:uid="{00000000-0005-0000-0000-00001D000000}"/>
    <cellStyle name="Normal 4" xfId="4" xr:uid="{00000000-0005-0000-0000-00001E000000}"/>
    <cellStyle name="Normal 4 2" xfId="19" xr:uid="{00000000-0005-0000-0000-00001F000000}"/>
    <cellStyle name="Normal 4 2 2" xfId="37" xr:uid="{00000000-0005-0000-0000-000020000000}"/>
    <cellStyle name="Normal 5" xfId="10" xr:uid="{00000000-0005-0000-0000-000021000000}"/>
    <cellStyle name="Normal 6" xfId="11" xr:uid="{00000000-0005-0000-0000-000022000000}"/>
    <cellStyle name="Normal 7" xfId="12" xr:uid="{00000000-0005-0000-0000-000023000000}"/>
    <cellStyle name="Normal 8" xfId="13" xr:uid="{00000000-0005-0000-0000-000024000000}"/>
    <cellStyle name="Normal 9" xfId="14" xr:uid="{00000000-0005-0000-0000-000025000000}"/>
    <cellStyle name="Normal_PLAN%20DE%20%20%20%20%20%20%20ACCI%D3N%202009(1)_M.P. ALCALDIA" xfId="24" xr:uid="{00000000-0005-0000-0000-000026000000}"/>
    <cellStyle name="Porcentaje" xfId="6" builtinId="5"/>
    <cellStyle name="Porcentaje 2" xfId="3" xr:uid="{00000000-0005-0000-0000-000028000000}"/>
    <cellStyle name="Porcentaje 3" xfId="8" xr:uid="{00000000-0005-0000-0000-000029000000}"/>
  </cellStyles>
  <dxfs count="183">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numFmt numFmtId="164" formatCode="0.0%"/>
    </dxf>
    <dxf>
      <numFmt numFmtId="3" formatCode="#,##0"/>
    </dxf>
    <dxf>
      <numFmt numFmtId="166" formatCode="&quot;$&quot;\ #,##0"/>
    </dxf>
    <dxf>
      <font>
        <color auto="1"/>
      </font>
      <fill>
        <patternFill>
          <bgColor rgb="FFFF0000"/>
        </patternFill>
      </fill>
    </dxf>
    <dxf>
      <fill>
        <patternFill>
          <bgColor rgb="FFFFFF00"/>
        </patternFill>
      </fill>
    </dxf>
    <dxf>
      <fill>
        <patternFill>
          <bgColor rgb="FF00B050"/>
        </patternFill>
      </fill>
    </dxf>
    <dxf>
      <numFmt numFmtId="164" formatCode="0.0%"/>
    </dxf>
    <dxf>
      <numFmt numFmtId="3" formatCode="#,##0"/>
    </dxf>
    <dxf>
      <numFmt numFmtId="166" formatCode="&quot;$&quot;\ #,##0"/>
    </dxf>
    <dxf>
      <numFmt numFmtId="164" formatCode="0.0%"/>
    </dxf>
    <dxf>
      <numFmt numFmtId="3" formatCode="#,##0"/>
    </dxf>
    <dxf>
      <numFmt numFmtId="166" formatCode="&quot;$&quot;\ #,##0"/>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numFmt numFmtId="167" formatCode="&quot;$&quot;#,##0"/>
    </dxf>
    <dxf>
      <numFmt numFmtId="3" formatCode="#,##0"/>
    </dxf>
    <dxf>
      <numFmt numFmtId="165" formatCode="#,##0%"/>
    </dxf>
    <dxf>
      <numFmt numFmtId="167" formatCode="&quot;$&quot;#,##0"/>
    </dxf>
    <dxf>
      <numFmt numFmtId="3" formatCode="#,##0"/>
    </dxf>
    <dxf>
      <numFmt numFmtId="165" formatCode="#,##0%"/>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numFmt numFmtId="164" formatCode="0.0%"/>
    </dxf>
    <dxf>
      <numFmt numFmtId="3" formatCode="#,##0"/>
    </dxf>
    <dxf>
      <numFmt numFmtId="166" formatCode="&quot;$&quot;\ #,##0"/>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s>
  <tableStyles count="0" defaultTableStyle="TableStyleMedium9" defaultPivotStyle="PivotStyleMedium4"/>
  <colors>
    <mruColors>
      <color rgb="FF99FF33"/>
      <color rgb="FFE67300"/>
      <color rgb="FFED720D"/>
      <color rgb="FFF67B00"/>
      <color rgb="FFFF7D00"/>
      <color rgb="FFFA7D00"/>
      <color rgb="FFFF6600"/>
      <color rgb="FFFF99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id="{00000000-0008-0000-00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id="{00000000-0008-0000-0100-000002000000}"/>
            </a:ext>
          </a:extLst>
        </xdr:cNvPr>
        <xdr:cNvSpPr>
          <a:spLocks noChangeArrowheads="1"/>
        </xdr:cNvSpPr>
      </xdr:nvSpPr>
      <xdr:spPr bwMode="auto">
        <a:xfrm>
          <a:off x="0" y="1190625"/>
          <a:ext cx="18859500" cy="595503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30</xdr:row>
      <xdr:rowOff>0</xdr:rowOff>
    </xdr:to>
    <xdr:sp macro="" textlink="">
      <xdr:nvSpPr>
        <xdr:cNvPr id="2" name="AutoShape 23">
          <a:extLst>
            <a:ext uri="{FF2B5EF4-FFF2-40B4-BE49-F238E27FC236}">
              <a16:creationId xmlns:a16="http://schemas.microsoft.com/office/drawing/2014/main" id="{00000000-0008-0000-0200-000002000000}"/>
            </a:ext>
          </a:extLst>
        </xdr:cNvPr>
        <xdr:cNvSpPr>
          <a:spLocks noChangeArrowheads="1"/>
        </xdr:cNvSpPr>
      </xdr:nvSpPr>
      <xdr:spPr bwMode="auto">
        <a:xfrm>
          <a:off x="0" y="1190625"/>
          <a:ext cx="18859500" cy="595503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id="{00000000-0008-0000-0300-000002000000}"/>
            </a:ext>
          </a:extLst>
        </xdr:cNvPr>
        <xdr:cNvSpPr>
          <a:spLocks noChangeArrowheads="1"/>
        </xdr:cNvSpPr>
      </xdr:nvSpPr>
      <xdr:spPr bwMode="auto">
        <a:xfrm>
          <a:off x="0" y="1190625"/>
          <a:ext cx="18859500" cy="595503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23</xdr:row>
      <xdr:rowOff>0</xdr:rowOff>
    </xdr:to>
    <xdr:sp macro="" textlink="">
      <xdr:nvSpPr>
        <xdr:cNvPr id="2" name="AutoShape 23">
          <a:extLst>
            <a:ext uri="{FF2B5EF4-FFF2-40B4-BE49-F238E27FC236}">
              <a16:creationId xmlns:a16="http://schemas.microsoft.com/office/drawing/2014/main" id="{00000000-0008-0000-0400-000002000000}"/>
            </a:ext>
          </a:extLst>
        </xdr:cNvPr>
        <xdr:cNvSpPr>
          <a:spLocks noChangeArrowheads="1"/>
        </xdr:cNvSpPr>
      </xdr:nvSpPr>
      <xdr:spPr bwMode="auto">
        <a:xfrm>
          <a:off x="0" y="1190625"/>
          <a:ext cx="18859500" cy="595503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16</xdr:row>
      <xdr:rowOff>495300</xdr:rowOff>
    </xdr:to>
    <xdr:sp macro="" textlink="">
      <xdr:nvSpPr>
        <xdr:cNvPr id="2" name="AutoShape 23">
          <a:extLst>
            <a:ext uri="{FF2B5EF4-FFF2-40B4-BE49-F238E27FC236}">
              <a16:creationId xmlns:a16="http://schemas.microsoft.com/office/drawing/2014/main" id="{00000000-0008-0000-0500-000002000000}"/>
            </a:ext>
          </a:extLst>
        </xdr:cNvPr>
        <xdr:cNvSpPr>
          <a:spLocks noChangeArrowheads="1"/>
        </xdr:cNvSpPr>
      </xdr:nvSpPr>
      <xdr:spPr bwMode="auto">
        <a:xfrm>
          <a:off x="0" y="1190625"/>
          <a:ext cx="18859500" cy="595503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id="{00000000-0008-0000-06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id="{00000000-0008-0000-07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id="{00000000-0008-0000-08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id="{00000000-0008-0000-09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id="{00000000-0008-0000-0A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id="{00000000-0008-0000-0B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id="{00000000-0008-0000-0C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57150</xdr:colOff>
      <xdr:row>1</xdr:row>
      <xdr:rowOff>190500</xdr:rowOff>
    </xdr:from>
    <xdr:ext cx="1809751" cy="624907"/>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0D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2900" y="285750"/>
          <a:ext cx="1809751" cy="624907"/>
        </a:xfrm>
        <a:prstGeom prst="rect">
          <a:avLst/>
        </a:prstGeom>
        <a:noFill/>
        <a:ln>
          <a:noFill/>
        </a:ln>
      </xdr:spPr>
    </xdr:pic>
    <xdr:clientData/>
  </xdr:oneCellAnchor>
</xdr:wsDr>
</file>

<file path=xl/drawings/drawing15.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13</xdr:row>
      <xdr:rowOff>0</xdr:rowOff>
    </xdr:to>
    <xdr:sp macro="" textlink="">
      <xdr:nvSpPr>
        <xdr:cNvPr id="2" name="AutoShape 23">
          <a:extLst>
            <a:ext uri="{FF2B5EF4-FFF2-40B4-BE49-F238E27FC236}">
              <a16:creationId xmlns:a16="http://schemas.microsoft.com/office/drawing/2014/main" id="{00000000-0008-0000-0F00-000002000000}"/>
            </a:ext>
          </a:extLst>
        </xdr:cNvPr>
        <xdr:cNvSpPr>
          <a:spLocks noChangeArrowheads="1"/>
        </xdr:cNvSpPr>
      </xdr:nvSpPr>
      <xdr:spPr bwMode="auto">
        <a:xfrm>
          <a:off x="285750" y="1419225"/>
          <a:ext cx="17564100" cy="61531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220127</xdr:colOff>
      <xdr:row>1</xdr:row>
      <xdr:rowOff>75056</xdr:rowOff>
    </xdr:from>
    <xdr:to>
      <xdr:col>2</xdr:col>
      <xdr:colOff>1316182</xdr:colOff>
      <xdr:row>5</xdr:row>
      <xdr:rowOff>34637</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0F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514536" y="300192"/>
          <a:ext cx="2983737" cy="773536"/>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16</xdr:row>
      <xdr:rowOff>0</xdr:rowOff>
    </xdr:to>
    <xdr:sp macro="" textlink="">
      <xdr:nvSpPr>
        <xdr:cNvPr id="2" name="AutoShape 23">
          <a:extLst>
            <a:ext uri="{FF2B5EF4-FFF2-40B4-BE49-F238E27FC236}">
              <a16:creationId xmlns:a16="http://schemas.microsoft.com/office/drawing/2014/main" id="{00000000-0008-0000-1000-000002000000}"/>
            </a:ext>
          </a:extLst>
        </xdr:cNvPr>
        <xdr:cNvSpPr>
          <a:spLocks noChangeArrowheads="1"/>
        </xdr:cNvSpPr>
      </xdr:nvSpPr>
      <xdr:spPr bwMode="auto">
        <a:xfrm>
          <a:off x="285750" y="1419225"/>
          <a:ext cx="17564100" cy="68961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178594</xdr:rowOff>
    </xdr:from>
    <xdr:to>
      <xdr:col>1</xdr:col>
      <xdr:colOff>1847851</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4"/>
          <a:ext cx="1793422" cy="624907"/>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16</xdr:row>
      <xdr:rowOff>0</xdr:rowOff>
    </xdr:to>
    <xdr:sp macro="" textlink="">
      <xdr:nvSpPr>
        <xdr:cNvPr id="2" name="AutoShape 23">
          <a:extLst>
            <a:ext uri="{FF2B5EF4-FFF2-40B4-BE49-F238E27FC236}">
              <a16:creationId xmlns:a16="http://schemas.microsoft.com/office/drawing/2014/main" id="{00000000-0008-0000-1100-000002000000}"/>
            </a:ext>
          </a:extLst>
        </xdr:cNvPr>
        <xdr:cNvSpPr>
          <a:spLocks noChangeArrowheads="1"/>
        </xdr:cNvSpPr>
      </xdr:nvSpPr>
      <xdr:spPr bwMode="auto">
        <a:xfrm>
          <a:off x="285750" y="1419225"/>
          <a:ext cx="19154775" cy="5905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2645229</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1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369094"/>
          <a:ext cx="1809751" cy="624907"/>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20</xdr:row>
      <xdr:rowOff>0</xdr:rowOff>
    </xdr:to>
    <xdr:sp macro="" textlink="">
      <xdr:nvSpPr>
        <xdr:cNvPr id="2071" name="Rectangle 23" hidden="1">
          <a:extLst>
            <a:ext uri="{FF2B5EF4-FFF2-40B4-BE49-F238E27FC236}">
              <a16:creationId xmlns:a16="http://schemas.microsoft.com/office/drawing/2014/main" id="{00000000-0008-0000-1200-000017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1</xdr:col>
      <xdr:colOff>0</xdr:colOff>
      <xdr:row>7</xdr:row>
      <xdr:rowOff>0</xdr:rowOff>
    </xdr:from>
    <xdr:to>
      <xdr:col>10</xdr:col>
      <xdr:colOff>0</xdr:colOff>
      <xdr:row>20</xdr:row>
      <xdr:rowOff>0</xdr:rowOff>
    </xdr:to>
    <xdr:sp macro="" textlink="">
      <xdr:nvSpPr>
        <xdr:cNvPr id="2" name="AutoShape 23">
          <a:extLst>
            <a:ext uri="{FF2B5EF4-FFF2-40B4-BE49-F238E27FC236}">
              <a16:creationId xmlns:a16="http://schemas.microsoft.com/office/drawing/2014/main" id="{00000000-0008-0000-1200-000002000000}"/>
            </a:ext>
          </a:extLst>
        </xdr:cNvPr>
        <xdr:cNvSpPr>
          <a:spLocks noChangeArrowheads="1"/>
        </xdr:cNvSpPr>
      </xdr:nvSpPr>
      <xdr:spPr bwMode="auto">
        <a:xfrm>
          <a:off x="0" y="0"/>
          <a:ext cx="27327225" cy="656272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1864179</xdr:colOff>
      <xdr:row>4</xdr:row>
      <xdr:rowOff>174851</xdr:rowOff>
    </xdr:to>
    <xdr:pic>
      <xdr:nvPicPr>
        <xdr:cNvPr id="6" name="Picture 4" descr="Macintosh HD:Users:personeriabogota:Documents:Personeria:2016:Julio:Propuesta logo:Logo Nuevo Personeria cuadricula-02.png">
          <a:extLst>
            <a:ext uri="{FF2B5EF4-FFF2-40B4-BE49-F238E27FC236}">
              <a16:creationId xmlns:a16="http://schemas.microsoft.com/office/drawing/2014/main" id="{00000000-0008-0000-12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273844"/>
          <a:ext cx="1809751" cy="624907"/>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00000000-0008-0000-1300-000002000000}"/>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178594</xdr:rowOff>
    </xdr:from>
    <xdr:to>
      <xdr:col>2</xdr:col>
      <xdr:colOff>28576</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3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4"/>
          <a:ext cx="1869622" cy="624907"/>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25</xdr:row>
      <xdr:rowOff>0</xdr:rowOff>
    </xdr:to>
    <xdr:sp macro="" textlink="">
      <xdr:nvSpPr>
        <xdr:cNvPr id="2" name="AutoShape 23">
          <a:extLst>
            <a:ext uri="{FF2B5EF4-FFF2-40B4-BE49-F238E27FC236}">
              <a16:creationId xmlns:a16="http://schemas.microsoft.com/office/drawing/2014/main" id="{00000000-0008-0000-1400-000002000000}"/>
            </a:ext>
          </a:extLst>
        </xdr:cNvPr>
        <xdr:cNvSpPr>
          <a:spLocks noChangeArrowheads="1"/>
        </xdr:cNvSpPr>
      </xdr:nvSpPr>
      <xdr:spPr bwMode="auto">
        <a:xfrm>
          <a:off x="447675" y="1419225"/>
          <a:ext cx="21126450" cy="247459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2181225</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4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502103" y="407194"/>
          <a:ext cx="2126797" cy="624907"/>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00000000-0008-0000-1500-000002000000}"/>
            </a:ext>
          </a:extLst>
        </xdr:cNvPr>
        <xdr:cNvSpPr>
          <a:spLocks noChangeArrowheads="1"/>
        </xdr:cNvSpPr>
      </xdr:nvSpPr>
      <xdr:spPr bwMode="auto">
        <a:xfrm>
          <a:off x="285750" y="1419225"/>
          <a:ext cx="12392025" cy="139255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0</xdr:colOff>
      <xdr:row>1</xdr:row>
      <xdr:rowOff>178594</xdr:rowOff>
    </xdr:from>
    <xdr:to>
      <xdr:col>2</xdr:col>
      <xdr:colOff>760639</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5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85750" y="407194"/>
          <a:ext cx="2238375" cy="624907"/>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54429</xdr:colOff>
      <xdr:row>1</xdr:row>
      <xdr:rowOff>178594</xdr:rowOff>
    </xdr:from>
    <xdr:to>
      <xdr:col>1</xdr:col>
      <xdr:colOff>1752601</xdr:colOff>
      <xdr:row>5</xdr:row>
      <xdr:rowOff>12926</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16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4"/>
          <a:ext cx="1698172" cy="624907"/>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23</xdr:row>
      <xdr:rowOff>0</xdr:rowOff>
    </xdr:to>
    <xdr:sp macro="" textlink="">
      <xdr:nvSpPr>
        <xdr:cNvPr id="2" name="AutoShape 23">
          <a:extLst>
            <a:ext uri="{FF2B5EF4-FFF2-40B4-BE49-F238E27FC236}">
              <a16:creationId xmlns:a16="http://schemas.microsoft.com/office/drawing/2014/main" id="{00000000-0008-0000-1700-000002000000}"/>
            </a:ext>
          </a:extLst>
        </xdr:cNvPr>
        <xdr:cNvSpPr>
          <a:spLocks noChangeArrowheads="1"/>
        </xdr:cNvSpPr>
      </xdr:nvSpPr>
      <xdr:spPr bwMode="auto">
        <a:xfrm>
          <a:off x="228600" y="1438275"/>
          <a:ext cx="17449800" cy="411099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1864179</xdr:colOff>
      <xdr:row>5</xdr:row>
      <xdr:rowOff>136751</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7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83028" y="407194"/>
          <a:ext cx="1809751" cy="748732"/>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4" name="AutoShape 23">
          <a:extLst>
            <a:ext uri="{FF2B5EF4-FFF2-40B4-BE49-F238E27FC236}">
              <a16:creationId xmlns:a16="http://schemas.microsoft.com/office/drawing/2014/main" id="{00000000-0008-0000-1800-000004000000}"/>
            </a:ext>
          </a:extLst>
        </xdr:cNvPr>
        <xdr:cNvSpPr>
          <a:spLocks noChangeArrowheads="1"/>
        </xdr:cNvSpPr>
      </xdr:nvSpPr>
      <xdr:spPr bwMode="auto">
        <a:xfrm>
          <a:off x="200025" y="1419225"/>
          <a:ext cx="17125950" cy="127063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2</xdr:col>
      <xdr:colOff>0</xdr:colOff>
      <xdr:row>4</xdr:row>
      <xdr:rowOff>183015</xdr:rowOff>
    </xdr:to>
    <xdr:pic>
      <xdr:nvPicPr>
        <xdr:cNvPr id="5" name="Picture 4" descr="Macintosh HD:Users:personeriabogota:Documents:Personeria:2016:Julio:Propuesta logo:Logo Nuevo Personeria cuadricula-02.png">
          <a:extLst>
            <a:ext uri="{FF2B5EF4-FFF2-40B4-BE49-F238E27FC236}">
              <a16:creationId xmlns:a16="http://schemas.microsoft.com/office/drawing/2014/main" id="{00000000-0008-0000-18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58535" y="409915"/>
          <a:ext cx="1836965" cy="603136"/>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16</xdr:row>
      <xdr:rowOff>0</xdr:rowOff>
    </xdr:to>
    <xdr:sp macro="" textlink="">
      <xdr:nvSpPr>
        <xdr:cNvPr id="2" name="AutoShape 23">
          <a:extLst>
            <a:ext uri="{FF2B5EF4-FFF2-40B4-BE49-F238E27FC236}">
              <a16:creationId xmlns:a16="http://schemas.microsoft.com/office/drawing/2014/main" id="{00000000-0008-0000-1900-000002000000}"/>
            </a:ext>
          </a:extLst>
        </xdr:cNvPr>
        <xdr:cNvSpPr>
          <a:spLocks noChangeArrowheads="1"/>
        </xdr:cNvSpPr>
      </xdr:nvSpPr>
      <xdr:spPr bwMode="auto">
        <a:xfrm>
          <a:off x="304800" y="1438275"/>
          <a:ext cx="19278600" cy="93249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178594</xdr:rowOff>
    </xdr:from>
    <xdr:to>
      <xdr:col>1</xdr:col>
      <xdr:colOff>2247900</xdr:colOff>
      <xdr:row>4</xdr:row>
      <xdr:rowOff>174851</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9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59229" y="407194"/>
          <a:ext cx="2193471" cy="586807"/>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00000000-0008-0000-1A00-000002000000}"/>
            </a:ext>
          </a:extLst>
        </xdr:cNvPr>
        <xdr:cNvSpPr>
          <a:spLocks noChangeArrowheads="1"/>
        </xdr:cNvSpPr>
      </xdr:nvSpPr>
      <xdr:spPr bwMode="auto">
        <a:xfrm>
          <a:off x="285750" y="1419225"/>
          <a:ext cx="16630650" cy="112299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178594</xdr:rowOff>
    </xdr:from>
    <xdr:to>
      <xdr:col>1</xdr:col>
      <xdr:colOff>1809751</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A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4"/>
          <a:ext cx="1755322" cy="624907"/>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00000000-0008-0000-1B00-000002000000}"/>
            </a:ext>
          </a:extLst>
        </xdr:cNvPr>
        <xdr:cNvSpPr>
          <a:spLocks noChangeArrowheads="1"/>
        </xdr:cNvSpPr>
      </xdr:nvSpPr>
      <xdr:spPr bwMode="auto">
        <a:xfrm>
          <a:off x="285750" y="1419225"/>
          <a:ext cx="17659350" cy="108775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1724025</xdr:colOff>
      <xdr:row>5</xdr:row>
      <xdr:rowOff>12927</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B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407194"/>
          <a:ext cx="1669597" cy="624907"/>
        </a:xfrm>
        <a:prstGeom prst="rect">
          <a:avLst/>
        </a:prstGeom>
        <a:noFill/>
        <a:ln>
          <a:noFill/>
        </a:ln>
      </xdr:spPr>
    </xdr:pic>
    <xdr:clientData/>
  </xdr:twoCellAnchor>
  <xdr:twoCellAnchor>
    <xdr:from>
      <xdr:col>1</xdr:col>
      <xdr:colOff>0</xdr:colOff>
      <xdr:row>8</xdr:row>
      <xdr:rowOff>0</xdr:rowOff>
    </xdr:from>
    <xdr:to>
      <xdr:col>10</xdr:col>
      <xdr:colOff>0</xdr:colOff>
      <xdr:row>18</xdr:row>
      <xdr:rowOff>0</xdr:rowOff>
    </xdr:to>
    <xdr:sp macro="" textlink="">
      <xdr:nvSpPr>
        <xdr:cNvPr id="4" name="AutoShape 23">
          <a:extLst>
            <a:ext uri="{FF2B5EF4-FFF2-40B4-BE49-F238E27FC236}">
              <a16:creationId xmlns:a16="http://schemas.microsoft.com/office/drawing/2014/main" id="{00000000-0008-0000-1B00-000004000000}"/>
            </a:ext>
          </a:extLst>
        </xdr:cNvPr>
        <xdr:cNvSpPr>
          <a:spLocks noChangeArrowheads="1"/>
        </xdr:cNvSpPr>
      </xdr:nvSpPr>
      <xdr:spPr bwMode="auto">
        <a:xfrm>
          <a:off x="257175" y="1647825"/>
          <a:ext cx="17716500" cy="93059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2</xdr:row>
      <xdr:rowOff>178594</xdr:rowOff>
    </xdr:from>
    <xdr:to>
      <xdr:col>2</xdr:col>
      <xdr:colOff>2722</xdr:colOff>
      <xdr:row>6</xdr:row>
      <xdr:rowOff>51026</xdr:rowOff>
    </xdr:to>
    <xdr:pic>
      <xdr:nvPicPr>
        <xdr:cNvPr id="5" name="Picture 4" descr="Macintosh HD:Users:personeriabogota:Documents:Personeria:2016:Julio:Propuesta logo:Logo Nuevo Personeria cuadricula-02.png">
          <a:extLst>
            <a:ext uri="{FF2B5EF4-FFF2-40B4-BE49-F238E27FC236}">
              <a16:creationId xmlns:a16="http://schemas.microsoft.com/office/drawing/2014/main" id="{00000000-0008-0000-1B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11603" y="597694"/>
          <a:ext cx="1812472" cy="663007"/>
        </a:xfrm>
        <a:prstGeom prst="rect">
          <a:avLst/>
        </a:prstGeom>
        <a:noFill/>
        <a:ln>
          <a:noFill/>
        </a:ln>
      </xdr:spPr>
    </xdr:pic>
    <xdr:clientData/>
  </xdr:twoCellAnchor>
  <xdr:twoCellAnchor>
    <xdr:from>
      <xdr:col>1</xdr:col>
      <xdr:colOff>0</xdr:colOff>
      <xdr:row>8</xdr:row>
      <xdr:rowOff>0</xdr:rowOff>
    </xdr:from>
    <xdr:to>
      <xdr:col>10</xdr:col>
      <xdr:colOff>0</xdr:colOff>
      <xdr:row>18</xdr:row>
      <xdr:rowOff>0</xdr:rowOff>
    </xdr:to>
    <xdr:sp macro="" textlink="">
      <xdr:nvSpPr>
        <xdr:cNvPr id="6" name="AutoShape 23">
          <a:extLst>
            <a:ext uri="{FF2B5EF4-FFF2-40B4-BE49-F238E27FC236}">
              <a16:creationId xmlns:a16="http://schemas.microsoft.com/office/drawing/2014/main" id="{00000000-0008-0000-1B00-000006000000}"/>
            </a:ext>
          </a:extLst>
        </xdr:cNvPr>
        <xdr:cNvSpPr>
          <a:spLocks noChangeArrowheads="1"/>
        </xdr:cNvSpPr>
      </xdr:nvSpPr>
      <xdr:spPr bwMode="auto">
        <a:xfrm>
          <a:off x="257175" y="1647825"/>
          <a:ext cx="17716500" cy="93059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2</xdr:row>
      <xdr:rowOff>178594</xdr:rowOff>
    </xdr:from>
    <xdr:to>
      <xdr:col>2</xdr:col>
      <xdr:colOff>0</xdr:colOff>
      <xdr:row>6</xdr:row>
      <xdr:rowOff>51026</xdr:rowOff>
    </xdr:to>
    <xdr:pic>
      <xdr:nvPicPr>
        <xdr:cNvPr id="7" name="Picture 4" descr="Macintosh HD:Users:personeriabogota:Documents:Personeria:2016:Julio:Propuesta logo:Logo Nuevo Personeria cuadricula-02.png">
          <a:extLst>
            <a:ext uri="{FF2B5EF4-FFF2-40B4-BE49-F238E27FC236}">
              <a16:creationId xmlns:a16="http://schemas.microsoft.com/office/drawing/2014/main" id="{00000000-0008-0000-1B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11603" y="597694"/>
          <a:ext cx="1812472" cy="663007"/>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18</xdr:row>
      <xdr:rowOff>0</xdr:rowOff>
    </xdr:to>
    <xdr:sp macro="" textlink="">
      <xdr:nvSpPr>
        <xdr:cNvPr id="2" name="AutoShape 23">
          <a:extLst>
            <a:ext uri="{FF2B5EF4-FFF2-40B4-BE49-F238E27FC236}">
              <a16:creationId xmlns:a16="http://schemas.microsoft.com/office/drawing/2014/main" id="{00000000-0008-0000-1C00-000002000000}"/>
            </a:ext>
          </a:extLst>
        </xdr:cNvPr>
        <xdr:cNvSpPr>
          <a:spLocks noChangeArrowheads="1"/>
        </xdr:cNvSpPr>
      </xdr:nvSpPr>
      <xdr:spPr bwMode="auto">
        <a:xfrm>
          <a:off x="285750" y="1419225"/>
          <a:ext cx="17449800" cy="114776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123826</xdr:rowOff>
    </xdr:from>
    <xdr:to>
      <xdr:col>1</xdr:col>
      <xdr:colOff>2219325</xdr:colOff>
      <xdr:row>5</xdr:row>
      <xdr:rowOff>12927</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C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352426"/>
          <a:ext cx="2164897" cy="679676"/>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13</xdr:row>
      <xdr:rowOff>0</xdr:rowOff>
    </xdr:to>
    <xdr:sp macro="" textlink="">
      <xdr:nvSpPr>
        <xdr:cNvPr id="2" name="AutoShape 23">
          <a:extLst>
            <a:ext uri="{FF2B5EF4-FFF2-40B4-BE49-F238E27FC236}">
              <a16:creationId xmlns:a16="http://schemas.microsoft.com/office/drawing/2014/main" id="{00000000-0008-0000-1D00-000002000000}"/>
            </a:ext>
          </a:extLst>
        </xdr:cNvPr>
        <xdr:cNvSpPr>
          <a:spLocks noChangeArrowheads="1"/>
        </xdr:cNvSpPr>
      </xdr:nvSpPr>
      <xdr:spPr bwMode="auto">
        <a:xfrm>
          <a:off x="285750" y="1438275"/>
          <a:ext cx="19154775" cy="39433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187778</xdr:colOff>
      <xdr:row>1</xdr:row>
      <xdr:rowOff>64294</xdr:rowOff>
    </xdr:from>
    <xdr:to>
      <xdr:col>1</xdr:col>
      <xdr:colOff>2981325</xdr:colOff>
      <xdr:row>5</xdr:row>
      <xdr:rowOff>22451</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D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473528" y="292894"/>
          <a:ext cx="2793547" cy="748732"/>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18</xdr:row>
      <xdr:rowOff>0</xdr:rowOff>
    </xdr:to>
    <xdr:sp macro="" textlink="">
      <xdr:nvSpPr>
        <xdr:cNvPr id="2" name="AutoShape 23">
          <a:extLst>
            <a:ext uri="{FF2B5EF4-FFF2-40B4-BE49-F238E27FC236}">
              <a16:creationId xmlns:a16="http://schemas.microsoft.com/office/drawing/2014/main" id="{00000000-0008-0000-1E00-000002000000}"/>
            </a:ext>
          </a:extLst>
        </xdr:cNvPr>
        <xdr:cNvSpPr>
          <a:spLocks noChangeArrowheads="1"/>
        </xdr:cNvSpPr>
      </xdr:nvSpPr>
      <xdr:spPr bwMode="auto">
        <a:xfrm>
          <a:off x="285750" y="1419225"/>
          <a:ext cx="16925925" cy="1238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2</xdr:col>
      <xdr:colOff>749754</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E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369094"/>
          <a:ext cx="1809751" cy="624907"/>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23</xdr:row>
      <xdr:rowOff>0</xdr:rowOff>
    </xdr:to>
    <xdr:sp macro="" textlink="">
      <xdr:nvSpPr>
        <xdr:cNvPr id="2" name="AutoShape 23">
          <a:extLst>
            <a:ext uri="{FF2B5EF4-FFF2-40B4-BE49-F238E27FC236}">
              <a16:creationId xmlns:a16="http://schemas.microsoft.com/office/drawing/2014/main" id="{00000000-0008-0000-1F00-000002000000}"/>
            </a:ext>
          </a:extLst>
        </xdr:cNvPr>
        <xdr:cNvSpPr>
          <a:spLocks noChangeArrowheads="1"/>
        </xdr:cNvSpPr>
      </xdr:nvSpPr>
      <xdr:spPr bwMode="auto">
        <a:xfrm>
          <a:off x="285750" y="1419225"/>
          <a:ext cx="16659225" cy="164211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178594</xdr:rowOff>
    </xdr:from>
    <xdr:to>
      <xdr:col>1</xdr:col>
      <xdr:colOff>1847851</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F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4"/>
          <a:ext cx="1793422" cy="624907"/>
        </a:xfrm>
        <a:prstGeom prst="rect">
          <a:avLst/>
        </a:prstGeom>
        <a:noFill/>
        <a:ln>
          <a:noFill/>
        </a:ln>
      </xdr:spPr>
    </xdr:pic>
    <xdr:clientData/>
  </xdr:twoCellAnchor>
  <xdr:twoCellAnchor>
    <xdr:from>
      <xdr:col>1</xdr:col>
      <xdr:colOff>0</xdr:colOff>
      <xdr:row>7</xdr:row>
      <xdr:rowOff>0</xdr:rowOff>
    </xdr:from>
    <xdr:to>
      <xdr:col>10</xdr:col>
      <xdr:colOff>0</xdr:colOff>
      <xdr:row>23</xdr:row>
      <xdr:rowOff>0</xdr:rowOff>
    </xdr:to>
    <xdr:sp macro="" textlink="">
      <xdr:nvSpPr>
        <xdr:cNvPr id="4" name="AutoShape 23">
          <a:extLst>
            <a:ext uri="{FF2B5EF4-FFF2-40B4-BE49-F238E27FC236}">
              <a16:creationId xmlns:a16="http://schemas.microsoft.com/office/drawing/2014/main" id="{00000000-0008-0000-1F00-000004000000}"/>
            </a:ext>
          </a:extLst>
        </xdr:cNvPr>
        <xdr:cNvSpPr>
          <a:spLocks noChangeArrowheads="1"/>
        </xdr:cNvSpPr>
      </xdr:nvSpPr>
      <xdr:spPr bwMode="auto">
        <a:xfrm>
          <a:off x="285750" y="1419225"/>
          <a:ext cx="16659225" cy="168497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54428</xdr:colOff>
      <xdr:row>1</xdr:row>
      <xdr:rowOff>178594</xdr:rowOff>
    </xdr:from>
    <xdr:to>
      <xdr:col>1</xdr:col>
      <xdr:colOff>1864179</xdr:colOff>
      <xdr:row>5</xdr:row>
      <xdr:rowOff>3401</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2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273844"/>
          <a:ext cx="1809751" cy="624907"/>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57150</xdr:colOff>
      <xdr:row>1</xdr:row>
      <xdr:rowOff>190500</xdr:rowOff>
    </xdr:from>
    <xdr:to>
      <xdr:col>2</xdr:col>
      <xdr:colOff>914401</xdr:colOff>
      <xdr:row>5</xdr:row>
      <xdr:rowOff>15307</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2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2900" y="285750"/>
          <a:ext cx="1809751" cy="62490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morales/Downloads/Users/DANIEL/Desktop/CESAR/temporal/2.%20documentos%201%20(FORMATO%20PO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19.bin"/><Relationship Id="rId4" Type="http://schemas.openxmlformats.org/officeDocument/2006/relationships/comments" Target="../comments1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3.xml"/><Relationship Id="rId1" Type="http://schemas.openxmlformats.org/officeDocument/2006/relationships/printerSettings" Target="../printerSettings/printerSettings21.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Q29"/>
  <sheetViews>
    <sheetView showGridLines="0" topLeftCell="AB2" zoomScale="65" zoomScaleNormal="65" workbookViewId="0">
      <selection activeCell="AD164" sqref="AD164:AD165"/>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536"/>
      <c r="B1" s="536"/>
      <c r="C1" s="536"/>
      <c r="D1" s="537" t="s">
        <v>345</v>
      </c>
      <c r="E1" s="537"/>
      <c r="F1" s="537"/>
      <c r="G1" s="537"/>
      <c r="H1" s="537"/>
    </row>
    <row r="2" spans="1:43" ht="39.75" customHeight="1">
      <c r="A2" s="536"/>
      <c r="B2" s="536"/>
      <c r="C2" s="536"/>
      <c r="D2" s="537">
        <v>2015</v>
      </c>
      <c r="E2" s="537"/>
      <c r="F2" s="537"/>
      <c r="G2" s="537"/>
      <c r="H2" s="537"/>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538"/>
      <c r="AP4" s="539"/>
      <c r="AQ4" s="540"/>
    </row>
    <row r="5" spans="1:43" ht="13.5" customHeight="1">
      <c r="A5" s="541" t="s">
        <v>0</v>
      </c>
      <c r="B5" s="541" t="s">
        <v>1</v>
      </c>
      <c r="C5" s="541" t="s">
        <v>2</v>
      </c>
      <c r="D5" s="543" t="s">
        <v>3</v>
      </c>
      <c r="E5" s="543" t="s">
        <v>4</v>
      </c>
      <c r="F5" s="543" t="s">
        <v>5</v>
      </c>
      <c r="G5" s="543" t="s">
        <v>6</v>
      </c>
      <c r="H5" s="543" t="s">
        <v>7</v>
      </c>
      <c r="I5" s="554" t="s">
        <v>346</v>
      </c>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45" t="s">
        <v>347</v>
      </c>
      <c r="AP5" s="546" t="s">
        <v>348</v>
      </c>
      <c r="AQ5" s="546" t="s">
        <v>378</v>
      </c>
    </row>
    <row r="6" spans="1:43" ht="13.5" customHeight="1">
      <c r="A6" s="541"/>
      <c r="B6" s="541"/>
      <c r="C6" s="541"/>
      <c r="D6" s="543"/>
      <c r="E6" s="543"/>
      <c r="F6" s="543"/>
      <c r="G6" s="543"/>
      <c r="H6" s="543"/>
      <c r="I6" s="547" t="s">
        <v>349</v>
      </c>
      <c r="J6" s="547"/>
      <c r="K6" s="547"/>
      <c r="L6" s="547"/>
      <c r="M6" s="547"/>
      <c r="N6" s="547"/>
      <c r="O6" s="547"/>
      <c r="P6" s="547"/>
      <c r="Q6" s="547" t="s">
        <v>350</v>
      </c>
      <c r="R6" s="547"/>
      <c r="S6" s="547"/>
      <c r="T6" s="547"/>
      <c r="U6" s="547"/>
      <c r="V6" s="547"/>
      <c r="W6" s="547"/>
      <c r="X6" s="547"/>
      <c r="Y6" s="547" t="s">
        <v>351</v>
      </c>
      <c r="Z6" s="547"/>
      <c r="AA6" s="547"/>
      <c r="AB6" s="547"/>
      <c r="AC6" s="547"/>
      <c r="AD6" s="547"/>
      <c r="AE6" s="547"/>
      <c r="AF6" s="547"/>
      <c r="AG6" s="547" t="s">
        <v>352</v>
      </c>
      <c r="AH6" s="547"/>
      <c r="AI6" s="547"/>
      <c r="AJ6" s="547"/>
      <c r="AK6" s="547"/>
      <c r="AL6" s="547"/>
      <c r="AM6" s="547"/>
      <c r="AN6" s="547"/>
      <c r="AO6" s="545"/>
      <c r="AP6" s="546"/>
      <c r="AQ6" s="546"/>
    </row>
    <row r="7" spans="1:43" ht="17.25" customHeight="1">
      <c r="A7" s="541"/>
      <c r="B7" s="541"/>
      <c r="C7" s="541"/>
      <c r="D7" s="543"/>
      <c r="E7" s="543"/>
      <c r="F7" s="543"/>
      <c r="G7" s="543"/>
      <c r="H7" s="543"/>
      <c r="I7" s="550" t="s">
        <v>353</v>
      </c>
      <c r="J7" s="550"/>
      <c r="K7" s="550" t="s">
        <v>354</v>
      </c>
      <c r="L7" s="550"/>
      <c r="M7" s="550" t="s">
        <v>355</v>
      </c>
      <c r="N7" s="550"/>
      <c r="O7" s="548" t="s">
        <v>356</v>
      </c>
      <c r="P7" s="549"/>
      <c r="Q7" s="550" t="s">
        <v>357</v>
      </c>
      <c r="R7" s="550"/>
      <c r="S7" s="550" t="s">
        <v>358</v>
      </c>
      <c r="T7" s="550"/>
      <c r="U7" s="550" t="s">
        <v>359</v>
      </c>
      <c r="V7" s="550"/>
      <c r="W7" s="548" t="s">
        <v>356</v>
      </c>
      <c r="X7" s="549"/>
      <c r="Y7" s="550" t="s">
        <v>360</v>
      </c>
      <c r="Z7" s="550"/>
      <c r="AA7" s="550" t="s">
        <v>361</v>
      </c>
      <c r="AB7" s="550"/>
      <c r="AC7" s="550" t="s">
        <v>362</v>
      </c>
      <c r="AD7" s="550"/>
      <c r="AE7" s="548" t="s">
        <v>356</v>
      </c>
      <c r="AF7" s="549"/>
      <c r="AG7" s="550" t="s">
        <v>363</v>
      </c>
      <c r="AH7" s="550"/>
      <c r="AI7" s="550" t="s">
        <v>364</v>
      </c>
      <c r="AJ7" s="550"/>
      <c r="AK7" s="550" t="s">
        <v>365</v>
      </c>
      <c r="AL7" s="550"/>
      <c r="AM7" s="548" t="s">
        <v>356</v>
      </c>
      <c r="AN7" s="549"/>
      <c r="AO7" s="545"/>
      <c r="AP7" s="546"/>
      <c r="AQ7" s="546"/>
    </row>
    <row r="8" spans="1:43" ht="15.75" customHeight="1">
      <c r="A8" s="542"/>
      <c r="B8" s="542"/>
      <c r="C8" s="542"/>
      <c r="D8" s="544"/>
      <c r="E8" s="544"/>
      <c r="F8" s="544"/>
      <c r="G8" s="544"/>
      <c r="H8" s="544"/>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545"/>
      <c r="AP8" s="546"/>
      <c r="AQ8" s="546"/>
    </row>
    <row r="9" spans="1:43" ht="76.5" customHeight="1">
      <c r="A9" s="551" t="s">
        <v>100</v>
      </c>
      <c r="B9" s="551" t="s">
        <v>211</v>
      </c>
      <c r="C9" s="574" t="s">
        <v>101</v>
      </c>
      <c r="D9" s="555" t="s">
        <v>194</v>
      </c>
      <c r="E9" s="556" t="s">
        <v>380</v>
      </c>
      <c r="F9" s="557" t="s">
        <v>174</v>
      </c>
      <c r="G9" s="65" t="s">
        <v>175</v>
      </c>
      <c r="H9" s="65" t="s">
        <v>253</v>
      </c>
      <c r="I9" s="559">
        <v>0</v>
      </c>
      <c r="J9" s="559">
        <v>0</v>
      </c>
      <c r="K9" s="559">
        <v>0</v>
      </c>
      <c r="L9" s="559">
        <v>0</v>
      </c>
      <c r="M9" s="559">
        <v>0</v>
      </c>
      <c r="N9" s="559">
        <v>0</v>
      </c>
      <c r="O9" s="562">
        <f>I9+K9+M9</f>
        <v>0</v>
      </c>
      <c r="P9" s="562">
        <f>J9+L9+N9</f>
        <v>0</v>
      </c>
      <c r="Q9" s="559">
        <v>0</v>
      </c>
      <c r="R9" s="559">
        <v>0</v>
      </c>
      <c r="S9" s="559">
        <v>0</v>
      </c>
      <c r="T9" s="559">
        <v>0</v>
      </c>
      <c r="U9" s="559">
        <v>0</v>
      </c>
      <c r="V9" s="559">
        <v>0</v>
      </c>
      <c r="W9" s="562">
        <f>Q9+S9+U9</f>
        <v>0</v>
      </c>
      <c r="X9" s="562">
        <f>R9+T9+V9</f>
        <v>0</v>
      </c>
      <c r="Y9" s="559">
        <v>0</v>
      </c>
      <c r="Z9" s="559">
        <v>0</v>
      </c>
      <c r="AA9" s="559">
        <v>0</v>
      </c>
      <c r="AB9" s="559">
        <v>0</v>
      </c>
      <c r="AC9" s="559">
        <v>0</v>
      </c>
      <c r="AD9" s="559">
        <v>1</v>
      </c>
      <c r="AE9" s="562">
        <f>Y9+AA9+AC9</f>
        <v>0</v>
      </c>
      <c r="AF9" s="562">
        <f>Z9+AB9+AD9</f>
        <v>1</v>
      </c>
      <c r="AG9" s="565">
        <v>1</v>
      </c>
      <c r="AH9" s="559">
        <v>0</v>
      </c>
      <c r="AI9" s="559">
        <v>0</v>
      </c>
      <c r="AJ9" s="559">
        <v>0</v>
      </c>
      <c r="AK9" s="559">
        <v>0</v>
      </c>
      <c r="AL9" s="559">
        <v>0</v>
      </c>
      <c r="AM9" s="562">
        <f>AG9+AI9+AK9</f>
        <v>1</v>
      </c>
      <c r="AN9" s="562">
        <f>AH9+AJ9+AL9</f>
        <v>0</v>
      </c>
      <c r="AO9" s="571">
        <f>O9+W9+AE9+AM9</f>
        <v>1</v>
      </c>
      <c r="AP9" s="571">
        <f>P9+X9+AF9+AN9</f>
        <v>1</v>
      </c>
      <c r="AQ9" s="568">
        <f>IF(AND(AP9&gt;0,AO9&gt;0),AP9/AO9,0)</f>
        <v>1</v>
      </c>
    </row>
    <row r="10" spans="1:43" ht="145.5" customHeight="1">
      <c r="A10" s="552"/>
      <c r="B10" s="552"/>
      <c r="C10" s="575"/>
      <c r="D10" s="555"/>
      <c r="E10" s="556"/>
      <c r="F10" s="558"/>
      <c r="G10" s="68" t="s">
        <v>328</v>
      </c>
      <c r="H10" s="68" t="s">
        <v>323</v>
      </c>
      <c r="I10" s="560"/>
      <c r="J10" s="560"/>
      <c r="K10" s="560"/>
      <c r="L10" s="560"/>
      <c r="M10" s="560"/>
      <c r="N10" s="560"/>
      <c r="O10" s="563"/>
      <c r="P10" s="563"/>
      <c r="Q10" s="560"/>
      <c r="R10" s="560"/>
      <c r="S10" s="560"/>
      <c r="T10" s="560"/>
      <c r="U10" s="560"/>
      <c r="V10" s="560"/>
      <c r="W10" s="563"/>
      <c r="X10" s="563"/>
      <c r="Y10" s="560"/>
      <c r="Z10" s="560"/>
      <c r="AA10" s="560"/>
      <c r="AB10" s="560"/>
      <c r="AC10" s="560"/>
      <c r="AD10" s="560"/>
      <c r="AE10" s="563"/>
      <c r="AF10" s="563"/>
      <c r="AG10" s="566"/>
      <c r="AH10" s="560"/>
      <c r="AI10" s="560"/>
      <c r="AJ10" s="560"/>
      <c r="AK10" s="560"/>
      <c r="AL10" s="560"/>
      <c r="AM10" s="563"/>
      <c r="AN10" s="563"/>
      <c r="AO10" s="572"/>
      <c r="AP10" s="572"/>
      <c r="AQ10" s="569"/>
    </row>
    <row r="11" spans="1:43" ht="103.5">
      <c r="A11" s="552"/>
      <c r="B11" s="552"/>
      <c r="C11" s="575"/>
      <c r="D11" s="555"/>
      <c r="E11" s="556"/>
      <c r="F11" s="558"/>
      <c r="G11" s="68" t="s">
        <v>329</v>
      </c>
      <c r="H11" s="68" t="s">
        <v>373</v>
      </c>
      <c r="I11" s="560"/>
      <c r="J11" s="560"/>
      <c r="K11" s="560"/>
      <c r="L11" s="560"/>
      <c r="M11" s="560"/>
      <c r="N11" s="560"/>
      <c r="O11" s="563"/>
      <c r="P11" s="563"/>
      <c r="Q11" s="560"/>
      <c r="R11" s="560"/>
      <c r="S11" s="560"/>
      <c r="T11" s="560"/>
      <c r="U11" s="560"/>
      <c r="V11" s="560"/>
      <c r="W11" s="563"/>
      <c r="X11" s="563"/>
      <c r="Y11" s="560"/>
      <c r="Z11" s="560"/>
      <c r="AA11" s="560"/>
      <c r="AB11" s="560"/>
      <c r="AC11" s="560"/>
      <c r="AD11" s="560"/>
      <c r="AE11" s="563"/>
      <c r="AF11" s="563"/>
      <c r="AG11" s="566"/>
      <c r="AH11" s="560"/>
      <c r="AI11" s="560"/>
      <c r="AJ11" s="560"/>
      <c r="AK11" s="560"/>
      <c r="AL11" s="560"/>
      <c r="AM11" s="563"/>
      <c r="AN11" s="563"/>
      <c r="AO11" s="572"/>
      <c r="AP11" s="572"/>
      <c r="AQ11" s="569"/>
    </row>
    <row r="12" spans="1:43" ht="115.5" customHeight="1">
      <c r="A12" s="552"/>
      <c r="B12" s="552"/>
      <c r="C12" s="575"/>
      <c r="D12" s="555"/>
      <c r="E12" s="556"/>
      <c r="F12" s="558"/>
      <c r="G12" s="68" t="s">
        <v>324</v>
      </c>
      <c r="H12" s="68" t="s">
        <v>374</v>
      </c>
      <c r="I12" s="560"/>
      <c r="J12" s="560"/>
      <c r="K12" s="560"/>
      <c r="L12" s="560"/>
      <c r="M12" s="560"/>
      <c r="N12" s="560"/>
      <c r="O12" s="563"/>
      <c r="P12" s="563"/>
      <c r="Q12" s="560"/>
      <c r="R12" s="560"/>
      <c r="S12" s="560"/>
      <c r="T12" s="560"/>
      <c r="U12" s="560"/>
      <c r="V12" s="560"/>
      <c r="W12" s="563"/>
      <c r="X12" s="563"/>
      <c r="Y12" s="560"/>
      <c r="Z12" s="560"/>
      <c r="AA12" s="560"/>
      <c r="AB12" s="560"/>
      <c r="AC12" s="560"/>
      <c r="AD12" s="560"/>
      <c r="AE12" s="563"/>
      <c r="AF12" s="563"/>
      <c r="AG12" s="566"/>
      <c r="AH12" s="560"/>
      <c r="AI12" s="560"/>
      <c r="AJ12" s="560"/>
      <c r="AK12" s="560"/>
      <c r="AL12" s="560"/>
      <c r="AM12" s="563"/>
      <c r="AN12" s="563"/>
      <c r="AO12" s="572"/>
      <c r="AP12" s="572"/>
      <c r="AQ12" s="569"/>
    </row>
    <row r="13" spans="1:43" ht="138">
      <c r="A13" s="553"/>
      <c r="B13" s="553"/>
      <c r="C13" s="576"/>
      <c r="D13" s="555"/>
      <c r="E13" s="556"/>
      <c r="F13" s="558"/>
      <c r="G13" s="68" t="s">
        <v>340</v>
      </c>
      <c r="H13" s="68" t="s">
        <v>374</v>
      </c>
      <c r="I13" s="561"/>
      <c r="J13" s="561"/>
      <c r="K13" s="561"/>
      <c r="L13" s="561"/>
      <c r="M13" s="561"/>
      <c r="N13" s="561"/>
      <c r="O13" s="564"/>
      <c r="P13" s="564"/>
      <c r="Q13" s="561"/>
      <c r="R13" s="561"/>
      <c r="S13" s="561"/>
      <c r="T13" s="561"/>
      <c r="U13" s="561"/>
      <c r="V13" s="561"/>
      <c r="W13" s="564"/>
      <c r="X13" s="564"/>
      <c r="Y13" s="561"/>
      <c r="Z13" s="561"/>
      <c r="AA13" s="561"/>
      <c r="AB13" s="561"/>
      <c r="AC13" s="561"/>
      <c r="AD13" s="561"/>
      <c r="AE13" s="564"/>
      <c r="AF13" s="564"/>
      <c r="AG13" s="567"/>
      <c r="AH13" s="561"/>
      <c r="AI13" s="561"/>
      <c r="AJ13" s="561"/>
      <c r="AK13" s="561"/>
      <c r="AL13" s="561"/>
      <c r="AM13" s="564"/>
      <c r="AN13" s="564"/>
      <c r="AO13" s="573"/>
      <c r="AP13" s="573"/>
      <c r="AQ13" s="570"/>
    </row>
    <row r="14" spans="1:43" ht="18">
      <c r="A14" s="584" t="s">
        <v>377</v>
      </c>
      <c r="B14" s="585"/>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5"/>
      <c r="AN14" s="585"/>
      <c r="AO14" s="585"/>
      <c r="AP14" s="586"/>
      <c r="AQ14" s="23">
        <f>AVERAGE(AQ9:AQ13)</f>
        <v>1</v>
      </c>
    </row>
    <row r="15" spans="1:43" ht="17.25">
      <c r="A15" s="4"/>
      <c r="B15" s="4"/>
      <c r="C15" s="10"/>
      <c r="D15" s="4"/>
      <c r="E15" s="4"/>
      <c r="F15" s="4"/>
      <c r="G15" s="4"/>
      <c r="H15" s="5"/>
    </row>
    <row r="16" spans="1:43" ht="13.5" customHeight="1">
      <c r="A16" s="587" t="s">
        <v>185</v>
      </c>
      <c r="B16" s="588"/>
      <c r="C16" s="588"/>
      <c r="D16" s="588"/>
      <c r="E16" s="588"/>
      <c r="F16" s="588"/>
      <c r="G16" s="588"/>
      <c r="H16" s="588"/>
    </row>
    <row r="17" spans="1:8" ht="15" customHeight="1">
      <c r="A17" s="588"/>
      <c r="B17" s="588"/>
      <c r="C17" s="588"/>
      <c r="D17" s="588"/>
      <c r="E17" s="588"/>
      <c r="F17" s="588"/>
      <c r="G17" s="588"/>
      <c r="H17" s="588"/>
    </row>
    <row r="18" spans="1:8" ht="17.25">
      <c r="A18" s="4"/>
      <c r="B18" s="589"/>
      <c r="C18" s="589"/>
      <c r="D18" s="589"/>
      <c r="E18" s="589"/>
      <c r="F18" s="589"/>
      <c r="G18" s="589"/>
      <c r="H18" s="589"/>
    </row>
    <row r="19" spans="1:8" ht="17.25">
      <c r="A19" s="4"/>
      <c r="B19" s="4"/>
      <c r="C19" s="10"/>
      <c r="D19" s="4"/>
      <c r="E19" s="4"/>
      <c r="F19" s="4"/>
      <c r="G19" s="4"/>
      <c r="H19" s="5"/>
    </row>
    <row r="20" spans="1:8" ht="17.25">
      <c r="A20" s="578" t="s">
        <v>413</v>
      </c>
      <c r="B20" s="579"/>
      <c r="C20" s="579"/>
      <c r="D20" s="4"/>
      <c r="E20" s="4"/>
      <c r="F20" s="580" t="s">
        <v>372</v>
      </c>
      <c r="G20" s="581" t="s">
        <v>391</v>
      </c>
      <c r="H20" s="581"/>
    </row>
    <row r="21" spans="1:8" ht="17.25">
      <c r="A21" s="4"/>
      <c r="B21" s="4"/>
      <c r="C21" s="10"/>
      <c r="D21" s="4"/>
      <c r="E21" s="4"/>
      <c r="F21" s="580"/>
      <c r="G21" s="582" t="s">
        <v>382</v>
      </c>
      <c r="H21" s="583"/>
    </row>
    <row r="22" spans="1:8" ht="13.5" customHeight="1">
      <c r="A22" s="4"/>
      <c r="B22" s="4"/>
      <c r="C22" s="10"/>
      <c r="D22" s="4"/>
      <c r="E22" s="4"/>
      <c r="F22" s="4"/>
      <c r="G22" s="4"/>
      <c r="H22" s="5"/>
    </row>
    <row r="23" spans="1:8" ht="15" customHeight="1">
      <c r="A23" s="4"/>
      <c r="B23" s="4"/>
      <c r="C23" s="10"/>
      <c r="D23" s="4"/>
      <c r="E23" s="4"/>
      <c r="F23" s="4"/>
      <c r="G23" s="4"/>
      <c r="H23" s="5"/>
    </row>
    <row r="24" spans="1:8" ht="17.25">
      <c r="A24" s="4"/>
      <c r="B24" s="4"/>
      <c r="C24" s="10"/>
      <c r="D24" s="4"/>
      <c r="E24" s="4"/>
      <c r="F24" s="4"/>
      <c r="G24" s="4"/>
      <c r="H24" s="5"/>
    </row>
    <row r="25" spans="1:8" ht="15" customHeight="1">
      <c r="A25" s="4"/>
      <c r="B25" s="4"/>
      <c r="C25" s="10"/>
      <c r="D25" s="577" t="s">
        <v>392</v>
      </c>
      <c r="E25" s="577"/>
      <c r="F25" s="577"/>
      <c r="G25" s="577"/>
      <c r="H25" s="4"/>
    </row>
    <row r="26" spans="1:8" ht="15" customHeight="1">
      <c r="A26" s="4"/>
      <c r="B26" s="4"/>
      <c r="C26" s="10"/>
      <c r="D26" s="4"/>
      <c r="E26" s="4"/>
      <c r="F26" s="5"/>
      <c r="G26" s="4"/>
      <c r="H26" s="4"/>
    </row>
    <row r="27" spans="1:8" ht="15" customHeight="1">
      <c r="A27" s="4"/>
      <c r="B27" s="4"/>
      <c r="C27" s="10"/>
      <c r="D27" s="577" t="s">
        <v>383</v>
      </c>
      <c r="E27" s="577"/>
      <c r="F27" s="577"/>
      <c r="G27" s="577"/>
      <c r="H27" s="4"/>
    </row>
    <row r="28" spans="1:8" ht="15" customHeight="1">
      <c r="A28" s="4"/>
      <c r="B28" s="4"/>
      <c r="C28" s="10"/>
      <c r="D28" s="4"/>
      <c r="E28" s="4"/>
      <c r="F28" s="5"/>
      <c r="G28" s="4"/>
      <c r="H28" s="4"/>
    </row>
    <row r="29" spans="1:8" ht="15" customHeight="1">
      <c r="A29" s="4"/>
      <c r="B29" s="4"/>
      <c r="C29" s="10"/>
      <c r="D29" s="577" t="s">
        <v>384</v>
      </c>
      <c r="E29" s="577"/>
      <c r="F29" s="577"/>
      <c r="G29" s="577"/>
      <c r="H29" s="4"/>
    </row>
  </sheetData>
  <sheetProtection algorithmName="SHA-512" hashValue="//ooQ6IAeLBYSHAbIqkBPWBak1ro8rBCCKV7pPOEOkiGCroX5AXDXzZA1Je8FpQ80PGGcIfmrHgof4zzipkyQg==" saltValue="23tuft6W446DeBLeaatpXQ==" spinCount="100000" sheet="1" objects="1" scenarios="1"/>
  <mergeCells count="87">
    <mergeCell ref="B9:B13"/>
    <mergeCell ref="C9:C13"/>
    <mergeCell ref="D29:G29"/>
    <mergeCell ref="A20:C20"/>
    <mergeCell ref="F20:F21"/>
    <mergeCell ref="G20:H20"/>
    <mergeCell ref="G21:H21"/>
    <mergeCell ref="D25:G25"/>
    <mergeCell ref="D27:G27"/>
    <mergeCell ref="A14:AP14"/>
    <mergeCell ref="A16:H17"/>
    <mergeCell ref="B18:H18"/>
    <mergeCell ref="AP9:AP13"/>
    <mergeCell ref="AD9:AD13"/>
    <mergeCell ref="AE9:AE13"/>
    <mergeCell ref="AF9:AF13"/>
    <mergeCell ref="AQ9:AQ13"/>
    <mergeCell ref="AJ9:AJ13"/>
    <mergeCell ref="AK9:AK13"/>
    <mergeCell ref="AL9:AL13"/>
    <mergeCell ref="AM9:AM13"/>
    <mergeCell ref="AN9:AN13"/>
    <mergeCell ref="AO9:AO13"/>
    <mergeCell ref="AG9:AG13"/>
    <mergeCell ref="AH9:AH13"/>
    <mergeCell ref="AI9:AI13"/>
    <mergeCell ref="X9:X13"/>
    <mergeCell ref="Y9:Y13"/>
    <mergeCell ref="Z9:Z13"/>
    <mergeCell ref="AA9:AA13"/>
    <mergeCell ref="AB9:AB13"/>
    <mergeCell ref="AC9:AC13"/>
    <mergeCell ref="F9:F13"/>
    <mergeCell ref="I9:I13"/>
    <mergeCell ref="J9:J13"/>
    <mergeCell ref="W9:W13"/>
    <mergeCell ref="L9:L13"/>
    <mergeCell ref="M9:M13"/>
    <mergeCell ref="N9:N13"/>
    <mergeCell ref="O9:O13"/>
    <mergeCell ref="P9:P13"/>
    <mergeCell ref="Q9:Q13"/>
    <mergeCell ref="R9:R13"/>
    <mergeCell ref="S9:S13"/>
    <mergeCell ref="T9:T13"/>
    <mergeCell ref="U9:U13"/>
    <mergeCell ref="V9:V13"/>
    <mergeCell ref="K9:K13"/>
    <mergeCell ref="A9:A13"/>
    <mergeCell ref="AG7:AH7"/>
    <mergeCell ref="AI7:AJ7"/>
    <mergeCell ref="AK7:AL7"/>
    <mergeCell ref="I7:J7"/>
    <mergeCell ref="K7:L7"/>
    <mergeCell ref="M7:N7"/>
    <mergeCell ref="O7:P7"/>
    <mergeCell ref="Q7:R7"/>
    <mergeCell ref="S7:T7"/>
    <mergeCell ref="G5:G8"/>
    <mergeCell ref="H5:H8"/>
    <mergeCell ref="I5:AN5"/>
    <mergeCell ref="D9:D13"/>
    <mergeCell ref="E9:E13"/>
    <mergeCell ref="AG6:AN6"/>
    <mergeCell ref="AM7:AN7"/>
    <mergeCell ref="U7:V7"/>
    <mergeCell ref="W7:X7"/>
    <mergeCell ref="Y7:Z7"/>
    <mergeCell ref="AA7:AB7"/>
    <mergeCell ref="AC7:AD7"/>
    <mergeCell ref="AE7:AF7"/>
    <mergeCell ref="A1:C2"/>
    <mergeCell ref="D1:H1"/>
    <mergeCell ref="D2:H2"/>
    <mergeCell ref="AO4:AQ4"/>
    <mergeCell ref="A5:A8"/>
    <mergeCell ref="B5:B8"/>
    <mergeCell ref="C5:C8"/>
    <mergeCell ref="D5:D8"/>
    <mergeCell ref="E5:E8"/>
    <mergeCell ref="F5:F8"/>
    <mergeCell ref="AO5:AO8"/>
    <mergeCell ref="AP5:AP8"/>
    <mergeCell ref="AQ5:AQ8"/>
    <mergeCell ref="I6:P6"/>
    <mergeCell ref="Q6:X6"/>
    <mergeCell ref="Y6:AF6"/>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Q27"/>
  <sheetViews>
    <sheetView showGridLines="0" topLeftCell="AC3" zoomScale="65" zoomScaleNormal="65" workbookViewId="0">
      <selection activeCell="AG9" sqref="AG9:AG10"/>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536"/>
      <c r="B1" s="536"/>
      <c r="C1" s="536"/>
      <c r="D1" s="537" t="s">
        <v>345</v>
      </c>
      <c r="E1" s="537"/>
      <c r="F1" s="537"/>
      <c r="G1" s="537"/>
      <c r="H1" s="537"/>
    </row>
    <row r="2" spans="1:43" ht="39.75" customHeight="1">
      <c r="A2" s="536"/>
      <c r="B2" s="536"/>
      <c r="C2" s="536"/>
      <c r="D2" s="537">
        <v>2015</v>
      </c>
      <c r="E2" s="537"/>
      <c r="F2" s="537"/>
      <c r="G2" s="537"/>
      <c r="H2" s="537"/>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538"/>
      <c r="AP4" s="539"/>
      <c r="AQ4" s="540"/>
    </row>
    <row r="5" spans="1:43" ht="13.5" customHeight="1">
      <c r="A5" s="541" t="s">
        <v>0</v>
      </c>
      <c r="B5" s="541" t="s">
        <v>1</v>
      </c>
      <c r="C5" s="541" t="s">
        <v>2</v>
      </c>
      <c r="D5" s="543" t="s">
        <v>3</v>
      </c>
      <c r="E5" s="543" t="s">
        <v>4</v>
      </c>
      <c r="F5" s="543" t="s">
        <v>5</v>
      </c>
      <c r="G5" s="543" t="s">
        <v>6</v>
      </c>
      <c r="H5" s="543" t="s">
        <v>7</v>
      </c>
      <c r="I5" s="554" t="s">
        <v>346</v>
      </c>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45" t="s">
        <v>347</v>
      </c>
      <c r="AP5" s="546" t="s">
        <v>348</v>
      </c>
      <c r="AQ5" s="546" t="s">
        <v>378</v>
      </c>
    </row>
    <row r="6" spans="1:43" ht="13.5" customHeight="1">
      <c r="A6" s="541"/>
      <c r="B6" s="541"/>
      <c r="C6" s="541"/>
      <c r="D6" s="543"/>
      <c r="E6" s="543"/>
      <c r="F6" s="543"/>
      <c r="G6" s="543"/>
      <c r="H6" s="543"/>
      <c r="I6" s="547" t="s">
        <v>349</v>
      </c>
      <c r="J6" s="547"/>
      <c r="K6" s="547"/>
      <c r="L6" s="547"/>
      <c r="M6" s="547"/>
      <c r="N6" s="547"/>
      <c r="O6" s="547"/>
      <c r="P6" s="547"/>
      <c r="Q6" s="547" t="s">
        <v>350</v>
      </c>
      <c r="R6" s="547"/>
      <c r="S6" s="547"/>
      <c r="T6" s="547"/>
      <c r="U6" s="547"/>
      <c r="V6" s="547"/>
      <c r="W6" s="547"/>
      <c r="X6" s="547"/>
      <c r="Y6" s="547" t="s">
        <v>351</v>
      </c>
      <c r="Z6" s="547"/>
      <c r="AA6" s="547"/>
      <c r="AB6" s="547"/>
      <c r="AC6" s="547"/>
      <c r="AD6" s="547"/>
      <c r="AE6" s="547"/>
      <c r="AF6" s="547"/>
      <c r="AG6" s="547" t="s">
        <v>352</v>
      </c>
      <c r="AH6" s="547"/>
      <c r="AI6" s="547"/>
      <c r="AJ6" s="547"/>
      <c r="AK6" s="547"/>
      <c r="AL6" s="547"/>
      <c r="AM6" s="547"/>
      <c r="AN6" s="547"/>
      <c r="AO6" s="545"/>
      <c r="AP6" s="546"/>
      <c r="AQ6" s="546"/>
    </row>
    <row r="7" spans="1:43" ht="17.25" customHeight="1">
      <c r="A7" s="541"/>
      <c r="B7" s="541"/>
      <c r="C7" s="541"/>
      <c r="D7" s="543"/>
      <c r="E7" s="543"/>
      <c r="F7" s="543"/>
      <c r="G7" s="543"/>
      <c r="H7" s="543"/>
      <c r="I7" s="550" t="s">
        <v>353</v>
      </c>
      <c r="J7" s="550"/>
      <c r="K7" s="550" t="s">
        <v>354</v>
      </c>
      <c r="L7" s="550"/>
      <c r="M7" s="550" t="s">
        <v>355</v>
      </c>
      <c r="N7" s="550"/>
      <c r="O7" s="548" t="s">
        <v>356</v>
      </c>
      <c r="P7" s="549"/>
      <c r="Q7" s="550" t="s">
        <v>357</v>
      </c>
      <c r="R7" s="550"/>
      <c r="S7" s="550" t="s">
        <v>358</v>
      </c>
      <c r="T7" s="550"/>
      <c r="U7" s="550" t="s">
        <v>359</v>
      </c>
      <c r="V7" s="550"/>
      <c r="W7" s="548" t="s">
        <v>356</v>
      </c>
      <c r="X7" s="549"/>
      <c r="Y7" s="550" t="s">
        <v>360</v>
      </c>
      <c r="Z7" s="550"/>
      <c r="AA7" s="550" t="s">
        <v>361</v>
      </c>
      <c r="AB7" s="550"/>
      <c r="AC7" s="550" t="s">
        <v>362</v>
      </c>
      <c r="AD7" s="550"/>
      <c r="AE7" s="548" t="s">
        <v>356</v>
      </c>
      <c r="AF7" s="549"/>
      <c r="AG7" s="550" t="s">
        <v>363</v>
      </c>
      <c r="AH7" s="550"/>
      <c r="AI7" s="550" t="s">
        <v>364</v>
      </c>
      <c r="AJ7" s="550"/>
      <c r="AK7" s="550" t="s">
        <v>365</v>
      </c>
      <c r="AL7" s="550"/>
      <c r="AM7" s="548" t="s">
        <v>356</v>
      </c>
      <c r="AN7" s="549"/>
      <c r="AO7" s="545"/>
      <c r="AP7" s="546"/>
      <c r="AQ7" s="546"/>
    </row>
    <row r="8" spans="1:43" ht="15.75" customHeight="1">
      <c r="A8" s="542"/>
      <c r="B8" s="542"/>
      <c r="C8" s="542"/>
      <c r="D8" s="544"/>
      <c r="E8" s="544"/>
      <c r="F8" s="544"/>
      <c r="G8" s="544"/>
      <c r="H8" s="544"/>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545"/>
      <c r="AP8" s="546"/>
      <c r="AQ8" s="546"/>
    </row>
    <row r="9" spans="1:43" ht="99" customHeight="1">
      <c r="A9" s="596" t="s">
        <v>73</v>
      </c>
      <c r="B9" s="596" t="s">
        <v>74</v>
      </c>
      <c r="C9" s="556" t="s">
        <v>75</v>
      </c>
      <c r="D9" s="597" t="s">
        <v>202</v>
      </c>
      <c r="E9" s="599" t="s">
        <v>76</v>
      </c>
      <c r="F9" s="52" t="s">
        <v>77</v>
      </c>
      <c r="G9" s="52" t="s">
        <v>226</v>
      </c>
      <c r="H9" s="52" t="s">
        <v>78</v>
      </c>
      <c r="I9" s="592" t="e">
        <f>SUM(#REF!)</f>
        <v>#REF!</v>
      </c>
      <c r="J9" s="592" t="e">
        <f>SUM(#REF!)</f>
        <v>#REF!</v>
      </c>
      <c r="K9" s="592" t="e">
        <f>SUM(#REF!)</f>
        <v>#REF!</v>
      </c>
      <c r="L9" s="592" t="e">
        <f>SUM(#REF!)</f>
        <v>#REF!</v>
      </c>
      <c r="M9" s="592" t="e">
        <f>SUM(#REF!)</f>
        <v>#REF!</v>
      </c>
      <c r="N9" s="592" t="e">
        <f>SUM(#REF!)</f>
        <v>#REF!</v>
      </c>
      <c r="O9" s="594" t="e">
        <f>I9+K9+M9</f>
        <v>#REF!</v>
      </c>
      <c r="P9" s="594" t="e">
        <f>J9+L9+N9</f>
        <v>#REF!</v>
      </c>
      <c r="Q9" s="592" t="e">
        <f>SUM(#REF!)</f>
        <v>#REF!</v>
      </c>
      <c r="R9" s="592" t="e">
        <f>SUM(#REF!)</f>
        <v>#REF!</v>
      </c>
      <c r="S9" s="592" t="e">
        <f>SUM(#REF!)</f>
        <v>#REF!</v>
      </c>
      <c r="T9" s="592" t="e">
        <f>SUM(#REF!)</f>
        <v>#REF!</v>
      </c>
      <c r="U9" s="592" t="e">
        <f>SUM(#REF!)</f>
        <v>#REF!</v>
      </c>
      <c r="V9" s="592" t="e">
        <f>SUM(#REF!)</f>
        <v>#REF!</v>
      </c>
      <c r="W9" s="594" t="e">
        <f>Q9+S9+U9</f>
        <v>#REF!</v>
      </c>
      <c r="X9" s="594" t="e">
        <f>R9+T9+V9</f>
        <v>#REF!</v>
      </c>
      <c r="Y9" s="592" t="e">
        <f>SUM(#REF!)</f>
        <v>#REF!</v>
      </c>
      <c r="Z9" s="592" t="e">
        <f>SUM(#REF!)</f>
        <v>#REF!</v>
      </c>
      <c r="AA9" s="592" t="e">
        <f>SUM(#REF!)</f>
        <v>#REF!</v>
      </c>
      <c r="AB9" s="592" t="e">
        <f>SUM(#REF!)</f>
        <v>#REF!</v>
      </c>
      <c r="AC9" s="592" t="e">
        <f>SUM(#REF!)</f>
        <v>#REF!</v>
      </c>
      <c r="AD9" s="592" t="e">
        <f>SUM(#REF!)</f>
        <v>#REF!</v>
      </c>
      <c r="AE9" s="594" t="e">
        <f>Y9+AA9+AC9</f>
        <v>#REF!</v>
      </c>
      <c r="AF9" s="594" t="e">
        <f>Z9+AB9+AD9</f>
        <v>#REF!</v>
      </c>
      <c r="AG9" s="592" t="e">
        <f>SUM(#REF!)</f>
        <v>#REF!</v>
      </c>
      <c r="AH9" s="592" t="e">
        <f>SUM(#REF!)</f>
        <v>#REF!</v>
      </c>
      <c r="AI9" s="592" t="e">
        <f>SUM(#REF!)</f>
        <v>#REF!</v>
      </c>
      <c r="AJ9" s="592" t="e">
        <f>SUM(#REF!)</f>
        <v>#REF!</v>
      </c>
      <c r="AK9" s="592" t="e">
        <f>SUM(#REF!)</f>
        <v>#REF!</v>
      </c>
      <c r="AL9" s="592" t="e">
        <f>SUM(#REF!)</f>
        <v>#REF!</v>
      </c>
      <c r="AM9" s="594" t="e">
        <f>AG9+AI9+AK9</f>
        <v>#REF!</v>
      </c>
      <c r="AN9" s="594" t="e">
        <f>AH9+AJ9+AL9</f>
        <v>#REF!</v>
      </c>
      <c r="AO9" s="590" t="e">
        <f>O9+W9+AE9+AM9</f>
        <v>#REF!</v>
      </c>
      <c r="AP9" s="590" t="e">
        <f>P9+X9+AF9+AN9</f>
        <v>#REF!</v>
      </c>
      <c r="AQ9" s="568" t="e">
        <f>IF(AND(AP9&gt;0,AO9&gt;0),AP9/AO9,0)</f>
        <v>#REF!</v>
      </c>
    </row>
    <row r="10" spans="1:43" ht="120.75">
      <c r="A10" s="558"/>
      <c r="B10" s="558"/>
      <c r="C10" s="556"/>
      <c r="D10" s="598"/>
      <c r="E10" s="556"/>
      <c r="F10" s="52" t="s">
        <v>79</v>
      </c>
      <c r="G10" s="52" t="s">
        <v>227</v>
      </c>
      <c r="H10" s="52" t="s">
        <v>78</v>
      </c>
      <c r="I10" s="593"/>
      <c r="J10" s="593"/>
      <c r="K10" s="593"/>
      <c r="L10" s="593"/>
      <c r="M10" s="593"/>
      <c r="N10" s="593"/>
      <c r="O10" s="595"/>
      <c r="P10" s="595"/>
      <c r="Q10" s="593"/>
      <c r="R10" s="593"/>
      <c r="S10" s="593"/>
      <c r="T10" s="593"/>
      <c r="U10" s="593"/>
      <c r="V10" s="593"/>
      <c r="W10" s="595"/>
      <c r="X10" s="595"/>
      <c r="Y10" s="593"/>
      <c r="Z10" s="593"/>
      <c r="AA10" s="593"/>
      <c r="AB10" s="593"/>
      <c r="AC10" s="593"/>
      <c r="AD10" s="593"/>
      <c r="AE10" s="595"/>
      <c r="AF10" s="595"/>
      <c r="AG10" s="593"/>
      <c r="AH10" s="593"/>
      <c r="AI10" s="593"/>
      <c r="AJ10" s="593"/>
      <c r="AK10" s="593"/>
      <c r="AL10" s="593"/>
      <c r="AM10" s="595"/>
      <c r="AN10" s="595"/>
      <c r="AO10" s="591"/>
      <c r="AP10" s="591"/>
      <c r="AQ10" s="570"/>
    </row>
    <row r="11" spans="1:43" ht="105.75" customHeight="1">
      <c r="A11" s="558"/>
      <c r="B11" s="558"/>
      <c r="C11" s="556"/>
      <c r="D11" s="60" t="s">
        <v>80</v>
      </c>
      <c r="E11" s="56" t="s">
        <v>81</v>
      </c>
      <c r="F11" s="52" t="s">
        <v>82</v>
      </c>
      <c r="G11" s="60" t="s">
        <v>228</v>
      </c>
      <c r="H11" s="52" t="s">
        <v>210</v>
      </c>
      <c r="I11" s="25" t="e">
        <f>SUM(#REF!)</f>
        <v>#REF!</v>
      </c>
      <c r="J11" s="25" t="e">
        <f>SUM(#REF!)</f>
        <v>#REF!</v>
      </c>
      <c r="K11" s="25" t="e">
        <f>SUM(#REF!)</f>
        <v>#REF!</v>
      </c>
      <c r="L11" s="25" t="e">
        <f>SUM(#REF!)</f>
        <v>#REF!</v>
      </c>
      <c r="M11" s="25" t="e">
        <f>SUM(#REF!)</f>
        <v>#REF!</v>
      </c>
      <c r="N11" s="25" t="e">
        <f>SUM(#REF!)</f>
        <v>#REF!</v>
      </c>
      <c r="O11" s="29" t="e">
        <f>I11+K11+M11</f>
        <v>#REF!</v>
      </c>
      <c r="P11" s="29" t="e">
        <f>J11+L11+N11</f>
        <v>#REF!</v>
      </c>
      <c r="Q11" s="25" t="e">
        <f>SUM(#REF!)</f>
        <v>#REF!</v>
      </c>
      <c r="R11" s="25" t="e">
        <f>SUM(#REF!)</f>
        <v>#REF!</v>
      </c>
      <c r="S11" s="25" t="e">
        <f>SUM(#REF!)</f>
        <v>#REF!</v>
      </c>
      <c r="T11" s="25" t="e">
        <f>SUM(#REF!)</f>
        <v>#REF!</v>
      </c>
      <c r="U11" s="25" t="e">
        <f>SUM(#REF!)</f>
        <v>#REF!</v>
      </c>
      <c r="V11" s="25" t="e">
        <f>SUM(#REF!)</f>
        <v>#REF!</v>
      </c>
      <c r="W11" s="29" t="e">
        <f>Q11+S11+U11</f>
        <v>#REF!</v>
      </c>
      <c r="X11" s="29" t="e">
        <f>R11+T11+V11</f>
        <v>#REF!</v>
      </c>
      <c r="Y11" s="25" t="e">
        <f>SUM(#REF!)</f>
        <v>#REF!</v>
      </c>
      <c r="Z11" s="25" t="e">
        <f>SUM(#REF!)</f>
        <v>#REF!</v>
      </c>
      <c r="AA11" s="25" t="e">
        <f>SUM(#REF!)</f>
        <v>#REF!</v>
      </c>
      <c r="AB11" s="25" t="e">
        <f>SUM(#REF!)</f>
        <v>#REF!</v>
      </c>
      <c r="AC11" s="25" t="e">
        <f>SUM(#REF!)</f>
        <v>#REF!</v>
      </c>
      <c r="AD11" s="25" t="e">
        <f>SUM(#REF!)</f>
        <v>#REF!</v>
      </c>
      <c r="AE11" s="29" t="e">
        <f>Y11+AA11+AC11</f>
        <v>#REF!</v>
      </c>
      <c r="AF11" s="29" t="e">
        <f>Z11+AB11+AD11</f>
        <v>#REF!</v>
      </c>
      <c r="AG11" s="25" t="e">
        <f>SUM(#REF!)</f>
        <v>#REF!</v>
      </c>
      <c r="AH11" s="25" t="e">
        <f>SUM(#REF!)</f>
        <v>#REF!</v>
      </c>
      <c r="AI11" s="25" t="e">
        <f>SUM(#REF!)</f>
        <v>#REF!</v>
      </c>
      <c r="AJ11" s="25" t="e">
        <f>SUM(#REF!)</f>
        <v>#REF!</v>
      </c>
      <c r="AK11" s="25" t="e">
        <f>SUM(#REF!)</f>
        <v>#REF!</v>
      </c>
      <c r="AL11" s="25" t="e">
        <f>SUM(#REF!)</f>
        <v>#REF!</v>
      </c>
      <c r="AM11" s="29" t="e">
        <f>AG11+AI11+AK11</f>
        <v>#REF!</v>
      </c>
      <c r="AN11" s="29" t="e">
        <f>AH11+AJ11+AL11</f>
        <v>#REF!</v>
      </c>
      <c r="AO11" s="30" t="e">
        <f>O11+W11+AE11+AM11</f>
        <v>#REF!</v>
      </c>
      <c r="AP11" s="30" t="e">
        <f>P11+X11+AF11+AN11</f>
        <v>#REF!</v>
      </c>
      <c r="AQ11" s="31" t="e">
        <f>IF(AND(AP11&gt;0,AO11&gt;0),AP11/AO11,0)</f>
        <v>#REF!</v>
      </c>
    </row>
    <row r="12" spans="1:43" ht="18">
      <c r="A12" s="584" t="s">
        <v>377</v>
      </c>
      <c r="B12" s="585"/>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5"/>
      <c r="AL12" s="585"/>
      <c r="AM12" s="585"/>
      <c r="AN12" s="585"/>
      <c r="AO12" s="585"/>
      <c r="AP12" s="586"/>
      <c r="AQ12" s="23" t="e">
        <f>AVERAGE(AQ9:AQ11)</f>
        <v>#REF!</v>
      </c>
    </row>
    <row r="13" spans="1:43" ht="17.25">
      <c r="A13" s="4"/>
      <c r="B13" s="4"/>
      <c r="C13" s="10"/>
      <c r="D13" s="4"/>
      <c r="E13" s="4"/>
      <c r="F13" s="4"/>
      <c r="G13" s="4"/>
      <c r="H13" s="5"/>
    </row>
    <row r="14" spans="1:43" ht="13.5" customHeight="1">
      <c r="A14" s="587" t="s">
        <v>185</v>
      </c>
      <c r="B14" s="588"/>
      <c r="C14" s="588"/>
      <c r="D14" s="588"/>
      <c r="E14" s="588"/>
      <c r="F14" s="588"/>
      <c r="G14" s="588"/>
      <c r="H14" s="588"/>
    </row>
    <row r="15" spans="1:43" ht="15" customHeight="1">
      <c r="A15" s="588"/>
      <c r="B15" s="588"/>
      <c r="C15" s="588"/>
      <c r="D15" s="588"/>
      <c r="E15" s="588"/>
      <c r="F15" s="588"/>
      <c r="G15" s="588"/>
      <c r="H15" s="588"/>
    </row>
    <row r="16" spans="1:43" ht="17.25">
      <c r="A16" s="4"/>
      <c r="B16" s="589"/>
      <c r="C16" s="589"/>
      <c r="D16" s="589"/>
      <c r="E16" s="589"/>
      <c r="F16" s="589"/>
      <c r="G16" s="589"/>
      <c r="H16" s="589"/>
    </row>
    <row r="17" spans="1:8" ht="17.25">
      <c r="A17" s="4"/>
      <c r="B17" s="4"/>
      <c r="C17" s="10"/>
      <c r="D17" s="4"/>
      <c r="E17" s="4"/>
      <c r="F17" s="4"/>
      <c r="G17" s="4"/>
      <c r="H17" s="5"/>
    </row>
    <row r="18" spans="1:8" ht="17.25">
      <c r="A18" s="578" t="s">
        <v>413</v>
      </c>
      <c r="B18" s="579"/>
      <c r="C18" s="579"/>
      <c r="D18" s="4"/>
      <c r="E18" s="4"/>
      <c r="F18" s="580" t="s">
        <v>372</v>
      </c>
      <c r="G18" s="581" t="s">
        <v>391</v>
      </c>
      <c r="H18" s="581"/>
    </row>
    <row r="19" spans="1:8" ht="17.25">
      <c r="A19" s="4"/>
      <c r="B19" s="4"/>
      <c r="C19" s="10"/>
      <c r="D19" s="4"/>
      <c r="E19" s="4"/>
      <c r="F19" s="580"/>
      <c r="G19" s="582" t="s">
        <v>382</v>
      </c>
      <c r="H19" s="583"/>
    </row>
    <row r="20" spans="1:8" ht="13.5" customHeight="1">
      <c r="A20" s="4"/>
      <c r="B20" s="4"/>
      <c r="C20" s="10"/>
      <c r="D20" s="4"/>
      <c r="E20" s="4"/>
      <c r="F20" s="4"/>
      <c r="G20" s="4"/>
      <c r="H20" s="5"/>
    </row>
    <row r="21" spans="1:8" ht="15" customHeight="1">
      <c r="A21" s="4"/>
      <c r="B21" s="4"/>
      <c r="C21" s="10"/>
      <c r="D21" s="4"/>
      <c r="E21" s="4"/>
      <c r="F21" s="4"/>
      <c r="G21" s="4"/>
      <c r="H21" s="5"/>
    </row>
    <row r="22" spans="1:8" ht="17.25">
      <c r="A22" s="4"/>
      <c r="B22" s="4"/>
      <c r="C22" s="10"/>
      <c r="D22" s="4"/>
      <c r="E22" s="4"/>
      <c r="F22" s="4"/>
      <c r="G22" s="4"/>
      <c r="H22" s="5"/>
    </row>
    <row r="23" spans="1:8" ht="15" customHeight="1">
      <c r="A23" s="4"/>
      <c r="B23" s="4"/>
      <c r="C23" s="10"/>
      <c r="D23" s="577" t="s">
        <v>392</v>
      </c>
      <c r="E23" s="577"/>
      <c r="F23" s="577"/>
      <c r="G23" s="577"/>
      <c r="H23" s="4"/>
    </row>
    <row r="24" spans="1:8" ht="15" customHeight="1">
      <c r="A24" s="4"/>
      <c r="B24" s="4"/>
      <c r="C24" s="10"/>
      <c r="D24" s="4"/>
      <c r="E24" s="4"/>
      <c r="F24" s="5"/>
      <c r="G24" s="4"/>
      <c r="H24" s="4"/>
    </row>
    <row r="25" spans="1:8" ht="15" customHeight="1">
      <c r="A25" s="4"/>
      <c r="B25" s="4"/>
      <c r="C25" s="10"/>
      <c r="D25" s="577" t="s">
        <v>383</v>
      </c>
      <c r="E25" s="577"/>
      <c r="F25" s="577"/>
      <c r="G25" s="577"/>
      <c r="H25" s="4"/>
    </row>
    <row r="26" spans="1:8" ht="15" customHeight="1">
      <c r="A26" s="4"/>
      <c r="B26" s="4"/>
      <c r="C26" s="10"/>
      <c r="D26" s="4"/>
      <c r="E26" s="4"/>
      <c r="F26" s="5"/>
      <c r="G26" s="4"/>
      <c r="H26" s="4"/>
    </row>
    <row r="27" spans="1:8" ht="15" customHeight="1">
      <c r="A27" s="4"/>
      <c r="B27" s="4"/>
      <c r="C27" s="10"/>
      <c r="D27" s="577" t="s">
        <v>384</v>
      </c>
      <c r="E27" s="577"/>
      <c r="F27" s="577"/>
      <c r="G27" s="577"/>
      <c r="H27" s="4"/>
    </row>
  </sheetData>
  <sheetProtection algorithmName="SHA-512" hashValue="e8s0rMKTUtpE9XSpVtjW01o36DnGdkHvqeWnWRJkWH9VAPEG4pqP37tXDS3A0lFo55iJE3XU9HZ8QSHsJ5SsyA==" saltValue="2hzqouuD1QygKeVcDVmmwA==" spinCount="100000" sheet="1" objects="1" scenarios="1"/>
  <mergeCells count="86">
    <mergeCell ref="A1:C2"/>
    <mergeCell ref="D1:H1"/>
    <mergeCell ref="D2:H2"/>
    <mergeCell ref="AO4:AQ4"/>
    <mergeCell ref="A5:A8"/>
    <mergeCell ref="B5:B8"/>
    <mergeCell ref="C5:C8"/>
    <mergeCell ref="D5:D8"/>
    <mergeCell ref="E5:E8"/>
    <mergeCell ref="F5:F8"/>
    <mergeCell ref="AP5:AP8"/>
    <mergeCell ref="AQ5:AQ8"/>
    <mergeCell ref="I6:P6"/>
    <mergeCell ref="Q6:X6"/>
    <mergeCell ref="Y6:AF6"/>
    <mergeCell ref="AG6:AN6"/>
    <mergeCell ref="G5:G8"/>
    <mergeCell ref="H5:H8"/>
    <mergeCell ref="I5:AN5"/>
    <mergeCell ref="AO5:AO8"/>
    <mergeCell ref="I7:J7"/>
    <mergeCell ref="K7:L7"/>
    <mergeCell ref="M7:N7"/>
    <mergeCell ref="O7:P7"/>
    <mergeCell ref="Q7:R7"/>
    <mergeCell ref="AG7:AH7"/>
    <mergeCell ref="AI7:AJ7"/>
    <mergeCell ref="AK7:AL7"/>
    <mergeCell ref="AM7:AN7"/>
    <mergeCell ref="U7:V7"/>
    <mergeCell ref="W7:X7"/>
    <mergeCell ref="Y7:Z7"/>
    <mergeCell ref="AA7:AB7"/>
    <mergeCell ref="AC7:AD7"/>
    <mergeCell ref="AE7:AF7"/>
    <mergeCell ref="P9:P10"/>
    <mergeCell ref="S7:T7"/>
    <mergeCell ref="A9:A11"/>
    <mergeCell ref="B9:B11"/>
    <mergeCell ref="C9:C11"/>
    <mergeCell ref="D9:D10"/>
    <mergeCell ref="E9:E10"/>
    <mergeCell ref="I9:I10"/>
    <mergeCell ref="J9:J10"/>
    <mergeCell ref="K9:K10"/>
    <mergeCell ref="L9:L10"/>
    <mergeCell ref="M9:M10"/>
    <mergeCell ref="N9:N10"/>
    <mergeCell ref="O9:O10"/>
    <mergeCell ref="AB9:AB10"/>
    <mergeCell ref="Q9:Q10"/>
    <mergeCell ref="R9:R10"/>
    <mergeCell ref="S9:S10"/>
    <mergeCell ref="T9:T10"/>
    <mergeCell ref="U9:U10"/>
    <mergeCell ref="V9:V10"/>
    <mergeCell ref="AQ9:AQ10"/>
    <mergeCell ref="AI9:AI10"/>
    <mergeCell ref="AJ9:AJ10"/>
    <mergeCell ref="AK9:AK10"/>
    <mergeCell ref="AL9:AL10"/>
    <mergeCell ref="AM9:AM10"/>
    <mergeCell ref="AN9:AN10"/>
    <mergeCell ref="A12:AP12"/>
    <mergeCell ref="A14:H15"/>
    <mergeCell ref="B16:H16"/>
    <mergeCell ref="AO9:AO10"/>
    <mergeCell ref="AP9:AP10"/>
    <mergeCell ref="AC9:AC10"/>
    <mergeCell ref="AD9:AD10"/>
    <mergeCell ref="AE9:AE10"/>
    <mergeCell ref="AF9:AF10"/>
    <mergeCell ref="AG9:AG10"/>
    <mergeCell ref="AH9:AH10"/>
    <mergeCell ref="W9:W10"/>
    <mergeCell ref="X9:X10"/>
    <mergeCell ref="Y9:Y10"/>
    <mergeCell ref="Z9:Z10"/>
    <mergeCell ref="AA9:AA10"/>
    <mergeCell ref="D27:G27"/>
    <mergeCell ref="A18:C18"/>
    <mergeCell ref="F18:F19"/>
    <mergeCell ref="G18:H18"/>
    <mergeCell ref="G19:H19"/>
    <mergeCell ref="D23:G23"/>
    <mergeCell ref="D25:G25"/>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Q46"/>
  <sheetViews>
    <sheetView showGridLines="0" topLeftCell="AD24" zoomScale="50" zoomScaleNormal="50" workbookViewId="0">
      <selection activeCell="AH27" sqref="AH27:AH30"/>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536"/>
      <c r="B1" s="536"/>
      <c r="C1" s="536"/>
      <c r="D1" s="537" t="s">
        <v>345</v>
      </c>
      <c r="E1" s="537"/>
      <c r="F1" s="537"/>
      <c r="G1" s="537"/>
      <c r="H1" s="537"/>
    </row>
    <row r="2" spans="1:43" ht="39.75" customHeight="1">
      <c r="A2" s="536"/>
      <c r="B2" s="536"/>
      <c r="C2" s="536"/>
      <c r="D2" s="537">
        <v>2015</v>
      </c>
      <c r="E2" s="537"/>
      <c r="F2" s="537"/>
      <c r="G2" s="537"/>
      <c r="H2" s="537"/>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538"/>
      <c r="AP4" s="539"/>
      <c r="AQ4" s="540"/>
    </row>
    <row r="5" spans="1:43" ht="13.5" customHeight="1">
      <c r="A5" s="541" t="s">
        <v>0</v>
      </c>
      <c r="B5" s="541" t="s">
        <v>1</v>
      </c>
      <c r="C5" s="541" t="s">
        <v>2</v>
      </c>
      <c r="D5" s="543" t="s">
        <v>3</v>
      </c>
      <c r="E5" s="543" t="s">
        <v>4</v>
      </c>
      <c r="F5" s="543" t="s">
        <v>5</v>
      </c>
      <c r="G5" s="543" t="s">
        <v>6</v>
      </c>
      <c r="H5" s="543" t="s">
        <v>7</v>
      </c>
      <c r="I5" s="554" t="s">
        <v>346</v>
      </c>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45" t="s">
        <v>347</v>
      </c>
      <c r="AP5" s="546" t="s">
        <v>348</v>
      </c>
      <c r="AQ5" s="546" t="s">
        <v>378</v>
      </c>
    </row>
    <row r="6" spans="1:43" ht="13.5" customHeight="1">
      <c r="A6" s="541"/>
      <c r="B6" s="541"/>
      <c r="C6" s="541"/>
      <c r="D6" s="543"/>
      <c r="E6" s="543"/>
      <c r="F6" s="543"/>
      <c r="G6" s="543"/>
      <c r="H6" s="543"/>
      <c r="I6" s="547" t="s">
        <v>349</v>
      </c>
      <c r="J6" s="547"/>
      <c r="K6" s="547"/>
      <c r="L6" s="547"/>
      <c r="M6" s="547"/>
      <c r="N6" s="547"/>
      <c r="O6" s="547"/>
      <c r="P6" s="547"/>
      <c r="Q6" s="547" t="s">
        <v>350</v>
      </c>
      <c r="R6" s="547"/>
      <c r="S6" s="547"/>
      <c r="T6" s="547"/>
      <c r="U6" s="547"/>
      <c r="V6" s="547"/>
      <c r="W6" s="547"/>
      <c r="X6" s="547"/>
      <c r="Y6" s="547" t="s">
        <v>351</v>
      </c>
      <c r="Z6" s="547"/>
      <c r="AA6" s="547"/>
      <c r="AB6" s="547"/>
      <c r="AC6" s="547"/>
      <c r="AD6" s="547"/>
      <c r="AE6" s="547"/>
      <c r="AF6" s="547"/>
      <c r="AG6" s="547" t="s">
        <v>352</v>
      </c>
      <c r="AH6" s="547"/>
      <c r="AI6" s="547"/>
      <c r="AJ6" s="547"/>
      <c r="AK6" s="547"/>
      <c r="AL6" s="547"/>
      <c r="AM6" s="547"/>
      <c r="AN6" s="547"/>
      <c r="AO6" s="545"/>
      <c r="AP6" s="546"/>
      <c r="AQ6" s="546"/>
    </row>
    <row r="7" spans="1:43" ht="17.25" customHeight="1">
      <c r="A7" s="541"/>
      <c r="B7" s="541"/>
      <c r="C7" s="541"/>
      <c r="D7" s="543"/>
      <c r="E7" s="543"/>
      <c r="F7" s="543"/>
      <c r="G7" s="543"/>
      <c r="H7" s="543"/>
      <c r="I7" s="550" t="s">
        <v>353</v>
      </c>
      <c r="J7" s="550"/>
      <c r="K7" s="550" t="s">
        <v>354</v>
      </c>
      <c r="L7" s="550"/>
      <c r="M7" s="550" t="s">
        <v>355</v>
      </c>
      <c r="N7" s="550"/>
      <c r="O7" s="548" t="s">
        <v>356</v>
      </c>
      <c r="P7" s="549"/>
      <c r="Q7" s="550" t="s">
        <v>357</v>
      </c>
      <c r="R7" s="550"/>
      <c r="S7" s="550" t="s">
        <v>358</v>
      </c>
      <c r="T7" s="550"/>
      <c r="U7" s="550" t="s">
        <v>359</v>
      </c>
      <c r="V7" s="550"/>
      <c r="W7" s="548" t="s">
        <v>356</v>
      </c>
      <c r="X7" s="549"/>
      <c r="Y7" s="550" t="s">
        <v>360</v>
      </c>
      <c r="Z7" s="550"/>
      <c r="AA7" s="550" t="s">
        <v>361</v>
      </c>
      <c r="AB7" s="550"/>
      <c r="AC7" s="550" t="s">
        <v>362</v>
      </c>
      <c r="AD7" s="550"/>
      <c r="AE7" s="548" t="s">
        <v>356</v>
      </c>
      <c r="AF7" s="549"/>
      <c r="AG7" s="550" t="s">
        <v>363</v>
      </c>
      <c r="AH7" s="550"/>
      <c r="AI7" s="550" t="s">
        <v>364</v>
      </c>
      <c r="AJ7" s="550"/>
      <c r="AK7" s="550" t="s">
        <v>365</v>
      </c>
      <c r="AL7" s="550"/>
      <c r="AM7" s="548" t="s">
        <v>356</v>
      </c>
      <c r="AN7" s="549"/>
      <c r="AO7" s="545"/>
      <c r="AP7" s="546"/>
      <c r="AQ7" s="546"/>
    </row>
    <row r="8" spans="1:43" ht="15.75" customHeight="1">
      <c r="A8" s="542"/>
      <c r="B8" s="542"/>
      <c r="C8" s="542"/>
      <c r="D8" s="544"/>
      <c r="E8" s="544"/>
      <c r="F8" s="544"/>
      <c r="G8" s="544"/>
      <c r="H8" s="544"/>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545"/>
      <c r="AP8" s="546"/>
      <c r="AQ8" s="546"/>
    </row>
    <row r="9" spans="1:43" ht="143.25" customHeight="1">
      <c r="A9" s="643" t="s">
        <v>8</v>
      </c>
      <c r="B9" s="643" t="s">
        <v>9</v>
      </c>
      <c r="C9" s="604" t="s">
        <v>10</v>
      </c>
      <c r="D9" s="558" t="s">
        <v>11</v>
      </c>
      <c r="E9" s="644" t="s">
        <v>414</v>
      </c>
      <c r="F9" s="647" t="s">
        <v>12</v>
      </c>
      <c r="G9" s="95" t="s">
        <v>415</v>
      </c>
      <c r="H9" s="52" t="s">
        <v>259</v>
      </c>
      <c r="I9" s="609">
        <v>0</v>
      </c>
      <c r="J9" s="609">
        <v>0</v>
      </c>
      <c r="K9" s="609">
        <v>0</v>
      </c>
      <c r="L9" s="609">
        <v>0</v>
      </c>
      <c r="M9" s="609">
        <v>0</v>
      </c>
      <c r="N9" s="609">
        <v>0</v>
      </c>
      <c r="O9" s="627">
        <f>I9+K9+M9</f>
        <v>0</v>
      </c>
      <c r="P9" s="627">
        <f>+J9+L9+N9</f>
        <v>0</v>
      </c>
      <c r="Q9" s="609">
        <v>0</v>
      </c>
      <c r="R9" s="609">
        <v>0</v>
      </c>
      <c r="S9" s="609">
        <v>0</v>
      </c>
      <c r="T9" s="609">
        <v>0</v>
      </c>
      <c r="U9" s="609">
        <v>0</v>
      </c>
      <c r="V9" s="609">
        <v>0</v>
      </c>
      <c r="W9" s="627">
        <f>Q9+S9+U9</f>
        <v>0</v>
      </c>
      <c r="X9" s="627">
        <f>+R9+T9+V9</f>
        <v>0</v>
      </c>
      <c r="Y9" s="609">
        <v>0</v>
      </c>
      <c r="Z9" s="630">
        <v>0</v>
      </c>
      <c r="AA9" s="609">
        <v>0</v>
      </c>
      <c r="AB9" s="630">
        <v>0</v>
      </c>
      <c r="AC9" s="609">
        <v>0</v>
      </c>
      <c r="AD9" s="630">
        <v>0</v>
      </c>
      <c r="AE9" s="627">
        <f>Y9+AA9+AC9</f>
        <v>0</v>
      </c>
      <c r="AF9" s="627">
        <f>+Z9+AB9+AD9</f>
        <v>0</v>
      </c>
      <c r="AG9" s="640" t="e">
        <f>SUM(#REF!)</f>
        <v>#REF!</v>
      </c>
      <c r="AH9" s="640" t="e">
        <f>SUM(#REF!)</f>
        <v>#REF!</v>
      </c>
      <c r="AI9" s="640" t="e">
        <f>SUM(#REF!)</f>
        <v>#REF!</v>
      </c>
      <c r="AJ9" s="640" t="e">
        <f>SUM(#REF!)</f>
        <v>#REF!</v>
      </c>
      <c r="AK9" s="640" t="e">
        <f>SUM(#REF!)</f>
        <v>#REF!</v>
      </c>
      <c r="AL9" s="640" t="e">
        <f>SUM(#REF!)</f>
        <v>#REF!</v>
      </c>
      <c r="AM9" s="635" t="e">
        <f>AG9+AI9+AK9</f>
        <v>#REF!</v>
      </c>
      <c r="AN9" s="635" t="e">
        <f>+AH9+AJ9+AL9</f>
        <v>#REF!</v>
      </c>
      <c r="AO9" s="590" t="e">
        <f>O9+W9+AE9+AM9</f>
        <v>#REF!</v>
      </c>
      <c r="AP9" s="621" t="e">
        <f>P9+X9+AF9+AN9</f>
        <v>#REF!</v>
      </c>
      <c r="AQ9" s="568" t="e">
        <f>IF(AND(AP9&gt;0,AO9&gt;0),AP9/AO9,0)</f>
        <v>#REF!</v>
      </c>
    </row>
    <row r="10" spans="1:43" ht="90" customHeight="1">
      <c r="A10" s="643"/>
      <c r="B10" s="643"/>
      <c r="C10" s="604"/>
      <c r="D10" s="558"/>
      <c r="E10" s="645"/>
      <c r="F10" s="648"/>
      <c r="G10" s="96" t="s">
        <v>417</v>
      </c>
      <c r="H10" s="52" t="s">
        <v>260</v>
      </c>
      <c r="I10" s="610"/>
      <c r="J10" s="610"/>
      <c r="K10" s="610"/>
      <c r="L10" s="610"/>
      <c r="M10" s="610"/>
      <c r="N10" s="610"/>
      <c r="O10" s="628"/>
      <c r="P10" s="628"/>
      <c r="Q10" s="610"/>
      <c r="R10" s="610"/>
      <c r="S10" s="610"/>
      <c r="T10" s="610"/>
      <c r="U10" s="610"/>
      <c r="V10" s="610"/>
      <c r="W10" s="628"/>
      <c r="X10" s="628"/>
      <c r="Y10" s="610"/>
      <c r="Z10" s="631"/>
      <c r="AA10" s="610"/>
      <c r="AB10" s="631"/>
      <c r="AC10" s="610"/>
      <c r="AD10" s="631"/>
      <c r="AE10" s="628"/>
      <c r="AF10" s="628"/>
      <c r="AG10" s="641"/>
      <c r="AH10" s="641"/>
      <c r="AI10" s="641"/>
      <c r="AJ10" s="641"/>
      <c r="AK10" s="641"/>
      <c r="AL10" s="641"/>
      <c r="AM10" s="636"/>
      <c r="AN10" s="636"/>
      <c r="AO10" s="638"/>
      <c r="AP10" s="622"/>
      <c r="AQ10" s="569"/>
    </row>
    <row r="11" spans="1:43" ht="209.25" customHeight="1">
      <c r="A11" s="643"/>
      <c r="B11" s="643"/>
      <c r="C11" s="604"/>
      <c r="D11" s="558"/>
      <c r="E11" s="646"/>
      <c r="F11" s="649"/>
      <c r="G11" s="96" t="s">
        <v>418</v>
      </c>
      <c r="H11" s="53" t="s">
        <v>215</v>
      </c>
      <c r="I11" s="611"/>
      <c r="J11" s="611"/>
      <c r="K11" s="611"/>
      <c r="L11" s="611"/>
      <c r="M11" s="611"/>
      <c r="N11" s="611"/>
      <c r="O11" s="629"/>
      <c r="P11" s="629"/>
      <c r="Q11" s="611"/>
      <c r="R11" s="611"/>
      <c r="S11" s="611"/>
      <c r="T11" s="611"/>
      <c r="U11" s="611"/>
      <c r="V11" s="611"/>
      <c r="W11" s="629"/>
      <c r="X11" s="629"/>
      <c r="Y11" s="611"/>
      <c r="Z11" s="632"/>
      <c r="AA11" s="611"/>
      <c r="AB11" s="632"/>
      <c r="AC11" s="611"/>
      <c r="AD11" s="632"/>
      <c r="AE11" s="629"/>
      <c r="AF11" s="629"/>
      <c r="AG11" s="642"/>
      <c r="AH11" s="642"/>
      <c r="AI11" s="642"/>
      <c r="AJ11" s="642"/>
      <c r="AK11" s="642"/>
      <c r="AL11" s="642"/>
      <c r="AM11" s="637"/>
      <c r="AN11" s="637"/>
      <c r="AO11" s="591"/>
      <c r="AP11" s="623"/>
      <c r="AQ11" s="570"/>
    </row>
    <row r="12" spans="1:43" s="1" customFormat="1" ht="195.75" customHeight="1">
      <c r="A12" s="643"/>
      <c r="B12" s="643"/>
      <c r="C12" s="604"/>
      <c r="D12" s="558" t="s">
        <v>14</v>
      </c>
      <c r="E12" s="639" t="s">
        <v>278</v>
      </c>
      <c r="F12" s="558" t="s">
        <v>15</v>
      </c>
      <c r="G12" s="53" t="s">
        <v>375</v>
      </c>
      <c r="H12" s="53" t="s">
        <v>281</v>
      </c>
      <c r="I12" s="633" t="e">
        <f>SUM(#REF!+#REF!)</f>
        <v>#REF!</v>
      </c>
      <c r="J12" s="633" t="e">
        <f>SUM(#REF!+#REF!)</f>
        <v>#REF!</v>
      </c>
      <c r="K12" s="633" t="e">
        <f>SUM(#REF!+#REF!)</f>
        <v>#REF!</v>
      </c>
      <c r="L12" s="633" t="e">
        <f>SUM(#REF!+#REF!)</f>
        <v>#REF!</v>
      </c>
      <c r="M12" s="633" t="e">
        <f>SUM(#REF!+#REF!)</f>
        <v>#REF!</v>
      </c>
      <c r="N12" s="633" t="e">
        <f>SUM(#REF!+#REF!)</f>
        <v>#REF!</v>
      </c>
      <c r="O12" s="627" t="e">
        <f t="shared" ref="O12:P15" si="0">I12+K12+M12</f>
        <v>#REF!</v>
      </c>
      <c r="P12" s="627" t="e">
        <f t="shared" si="0"/>
        <v>#REF!</v>
      </c>
      <c r="Q12" s="633" t="e">
        <f>SUM(#REF!+#REF!)</f>
        <v>#REF!</v>
      </c>
      <c r="R12" s="633" t="e">
        <f>SUM(#REF!+#REF!)</f>
        <v>#REF!</v>
      </c>
      <c r="S12" s="633" t="e">
        <f>SUM(#REF!+#REF!)</f>
        <v>#REF!</v>
      </c>
      <c r="T12" s="633" t="e">
        <f>SUM(#REF!+#REF!)</f>
        <v>#REF!</v>
      </c>
      <c r="U12" s="633" t="e">
        <f>SUM(#REF!+#REF!)</f>
        <v>#REF!</v>
      </c>
      <c r="V12" s="633" t="e">
        <f>SUM(#REF!+#REF!)</f>
        <v>#REF!</v>
      </c>
      <c r="W12" s="627" t="e">
        <f t="shared" ref="W12:X15" si="1">Q12+S12+U12</f>
        <v>#REF!</v>
      </c>
      <c r="X12" s="627" t="e">
        <f t="shared" si="1"/>
        <v>#REF!</v>
      </c>
      <c r="Y12" s="633" t="e">
        <f>SUM(#REF!+#REF!)</f>
        <v>#REF!</v>
      </c>
      <c r="Z12" s="633" t="e">
        <f>SUM(#REF!+#REF!)</f>
        <v>#REF!</v>
      </c>
      <c r="AA12" s="633" t="e">
        <f>SUM(#REF!+#REF!)</f>
        <v>#REF!</v>
      </c>
      <c r="AB12" s="633" t="e">
        <f>SUM(#REF!+#REF!)</f>
        <v>#REF!</v>
      </c>
      <c r="AC12" s="633" t="e">
        <f>SUM(#REF!+#REF!)</f>
        <v>#REF!</v>
      </c>
      <c r="AD12" s="633" t="e">
        <f>SUM(#REF!+#REF!)</f>
        <v>#REF!</v>
      </c>
      <c r="AE12" s="627" t="e">
        <f t="shared" ref="AE12:AF15" si="2">Y12+AA12+AC12</f>
        <v>#REF!</v>
      </c>
      <c r="AF12" s="627" t="e">
        <f t="shared" si="2"/>
        <v>#REF!</v>
      </c>
      <c r="AG12" s="633" t="e">
        <f>SUM(#REF!+#REF!)</f>
        <v>#REF!</v>
      </c>
      <c r="AH12" s="633" t="e">
        <f>SUM(#REF!+#REF!)</f>
        <v>#REF!</v>
      </c>
      <c r="AI12" s="633" t="e">
        <f>SUM(#REF!+#REF!)</f>
        <v>#REF!</v>
      </c>
      <c r="AJ12" s="633" t="e">
        <f>SUM(#REF!+#REF!)</f>
        <v>#REF!</v>
      </c>
      <c r="AK12" s="633" t="e">
        <f>SUM(#REF!+#REF!)</f>
        <v>#REF!</v>
      </c>
      <c r="AL12" s="633" t="e">
        <f>SUM(#REF!+#REF!)</f>
        <v>#REF!</v>
      </c>
      <c r="AM12" s="627" t="e">
        <f t="shared" ref="AM12:AN15" si="3">AG12+AI12+AK12</f>
        <v>#REF!</v>
      </c>
      <c r="AN12" s="627" t="e">
        <f t="shared" si="3"/>
        <v>#REF!</v>
      </c>
      <c r="AO12" s="618" t="e">
        <f t="shared" ref="AO12:AP15" si="4">O12+W12+AE12+AM12</f>
        <v>#REF!</v>
      </c>
      <c r="AP12" s="621" t="e">
        <f t="shared" si="4"/>
        <v>#REF!</v>
      </c>
      <c r="AQ12" s="568" t="e">
        <f>IF(AND(AP12&gt;0,AO12&gt;0),AP12/AO12,0)</f>
        <v>#REF!</v>
      </c>
    </row>
    <row r="13" spans="1:43" s="1" customFormat="1" ht="171.75" customHeight="1">
      <c r="A13" s="643"/>
      <c r="B13" s="643"/>
      <c r="C13" s="604"/>
      <c r="D13" s="558"/>
      <c r="E13" s="639"/>
      <c r="F13" s="558"/>
      <c r="G13" s="60" t="s">
        <v>376</v>
      </c>
      <c r="H13" s="57" t="s">
        <v>280</v>
      </c>
      <c r="I13" s="634"/>
      <c r="J13" s="634"/>
      <c r="K13" s="634"/>
      <c r="L13" s="634"/>
      <c r="M13" s="634"/>
      <c r="N13" s="634"/>
      <c r="O13" s="629"/>
      <c r="P13" s="629"/>
      <c r="Q13" s="634"/>
      <c r="R13" s="634"/>
      <c r="S13" s="634"/>
      <c r="T13" s="634"/>
      <c r="U13" s="634"/>
      <c r="V13" s="634"/>
      <c r="W13" s="629"/>
      <c r="X13" s="629"/>
      <c r="Y13" s="634"/>
      <c r="Z13" s="634"/>
      <c r="AA13" s="634"/>
      <c r="AB13" s="634"/>
      <c r="AC13" s="634"/>
      <c r="AD13" s="634"/>
      <c r="AE13" s="629"/>
      <c r="AF13" s="629"/>
      <c r="AG13" s="634"/>
      <c r="AH13" s="634"/>
      <c r="AI13" s="634"/>
      <c r="AJ13" s="634"/>
      <c r="AK13" s="634"/>
      <c r="AL13" s="634"/>
      <c r="AM13" s="629"/>
      <c r="AN13" s="629"/>
      <c r="AO13" s="620"/>
      <c r="AP13" s="623"/>
      <c r="AQ13" s="570"/>
    </row>
    <row r="14" spans="1:43" ht="150" customHeight="1">
      <c r="A14" s="613" t="s">
        <v>8</v>
      </c>
      <c r="B14" s="613" t="s">
        <v>9</v>
      </c>
      <c r="C14" s="604" t="s">
        <v>10</v>
      </c>
      <c r="D14" s="53" t="s">
        <v>16</v>
      </c>
      <c r="E14" s="54" t="s">
        <v>17</v>
      </c>
      <c r="F14" s="53" t="s">
        <v>257</v>
      </c>
      <c r="G14" s="53" t="s">
        <v>279</v>
      </c>
      <c r="H14" s="52" t="s">
        <v>274</v>
      </c>
      <c r="I14" s="28" t="e">
        <f>SUM(#REF!)</f>
        <v>#REF!</v>
      </c>
      <c r="J14" s="28" t="e">
        <f>SUM(#REF!)</f>
        <v>#REF!</v>
      </c>
      <c r="K14" s="28" t="e">
        <f>SUM(#REF!)</f>
        <v>#REF!</v>
      </c>
      <c r="L14" s="28" t="e">
        <f>SUM(#REF!)</f>
        <v>#REF!</v>
      </c>
      <c r="M14" s="28" t="e">
        <f>SUM(#REF!)</f>
        <v>#REF!</v>
      </c>
      <c r="N14" s="28" t="e">
        <f>SUM(#REF!)</f>
        <v>#REF!</v>
      </c>
      <c r="O14" s="29" t="e">
        <f t="shared" si="0"/>
        <v>#REF!</v>
      </c>
      <c r="P14" s="29" t="e">
        <f t="shared" si="0"/>
        <v>#REF!</v>
      </c>
      <c r="Q14" s="28" t="e">
        <f>SUM(#REF!)</f>
        <v>#REF!</v>
      </c>
      <c r="R14" s="28" t="e">
        <f>SUM(#REF!)</f>
        <v>#REF!</v>
      </c>
      <c r="S14" s="28" t="e">
        <f>SUM(#REF!)</f>
        <v>#REF!</v>
      </c>
      <c r="T14" s="28" t="e">
        <f>SUM(#REF!)</f>
        <v>#REF!</v>
      </c>
      <c r="U14" s="28" t="e">
        <f>SUM(#REF!)</f>
        <v>#REF!</v>
      </c>
      <c r="V14" s="28" t="e">
        <f>SUM(#REF!)</f>
        <v>#REF!</v>
      </c>
      <c r="W14" s="29" t="e">
        <f t="shared" si="1"/>
        <v>#REF!</v>
      </c>
      <c r="X14" s="29" t="e">
        <f t="shared" si="1"/>
        <v>#REF!</v>
      </c>
      <c r="Y14" s="28" t="e">
        <f>SUM(#REF!)</f>
        <v>#REF!</v>
      </c>
      <c r="Z14" s="28" t="e">
        <f>SUM(#REF!)</f>
        <v>#REF!</v>
      </c>
      <c r="AA14" s="28" t="e">
        <f>SUM(#REF!)</f>
        <v>#REF!</v>
      </c>
      <c r="AB14" s="28" t="e">
        <f>SUM(#REF!)</f>
        <v>#REF!</v>
      </c>
      <c r="AC14" s="28" t="e">
        <f>SUM(#REF!)</f>
        <v>#REF!</v>
      </c>
      <c r="AD14" s="28" t="e">
        <f>SUM(#REF!)</f>
        <v>#REF!</v>
      </c>
      <c r="AE14" s="29" t="e">
        <f t="shared" si="2"/>
        <v>#REF!</v>
      </c>
      <c r="AF14" s="29" t="e">
        <f t="shared" si="2"/>
        <v>#REF!</v>
      </c>
      <c r="AG14" s="28" t="e">
        <f>SUM(#REF!)</f>
        <v>#REF!</v>
      </c>
      <c r="AH14" s="28" t="e">
        <f>SUM(#REF!)</f>
        <v>#REF!</v>
      </c>
      <c r="AI14" s="28" t="e">
        <f>SUM(#REF!)</f>
        <v>#REF!</v>
      </c>
      <c r="AJ14" s="28" t="e">
        <f>SUM(#REF!)</f>
        <v>#REF!</v>
      </c>
      <c r="AK14" s="28" t="e">
        <f>SUM(#REF!)</f>
        <v>#REF!</v>
      </c>
      <c r="AL14" s="28" t="e">
        <f>SUM(#REF!)</f>
        <v>#REF!</v>
      </c>
      <c r="AM14" s="29" t="e">
        <f t="shared" si="3"/>
        <v>#REF!</v>
      </c>
      <c r="AN14" s="29" t="e">
        <f t="shared" si="3"/>
        <v>#REF!</v>
      </c>
      <c r="AO14" s="30" t="e">
        <f t="shared" si="4"/>
        <v>#REF!</v>
      </c>
      <c r="AP14" s="30" t="e">
        <f t="shared" si="4"/>
        <v>#REF!</v>
      </c>
      <c r="AQ14" s="31" t="e">
        <f>IF(AND(AP14&gt;0,AO14&gt;0),AP14/AO14,0)</f>
        <v>#REF!</v>
      </c>
    </row>
    <row r="15" spans="1:43" ht="47.25" customHeight="1">
      <c r="A15" s="614"/>
      <c r="B15" s="614"/>
      <c r="C15" s="604"/>
      <c r="D15" s="557" t="s">
        <v>18</v>
      </c>
      <c r="E15" s="616" t="s">
        <v>416</v>
      </c>
      <c r="F15" s="557" t="s">
        <v>19</v>
      </c>
      <c r="G15" s="53" t="s">
        <v>20</v>
      </c>
      <c r="H15" s="557" t="s">
        <v>216</v>
      </c>
      <c r="I15" s="633" t="e">
        <f>SUM(#REF!)</f>
        <v>#REF!</v>
      </c>
      <c r="J15" s="633" t="e">
        <f>SUM(#REF!)</f>
        <v>#REF!</v>
      </c>
      <c r="K15" s="633" t="e">
        <f>SUM(#REF!)</f>
        <v>#REF!</v>
      </c>
      <c r="L15" s="633" t="e">
        <f>SUM(#REF!)</f>
        <v>#REF!</v>
      </c>
      <c r="M15" s="633" t="e">
        <f>SUM(#REF!)</f>
        <v>#REF!</v>
      </c>
      <c r="N15" s="633" t="e">
        <f>SUM(#REF!)</f>
        <v>#REF!</v>
      </c>
      <c r="O15" s="627" t="e">
        <f t="shared" si="0"/>
        <v>#REF!</v>
      </c>
      <c r="P15" s="627" t="e">
        <f t="shared" si="0"/>
        <v>#REF!</v>
      </c>
      <c r="Q15" s="633" t="e">
        <f>SUM(#REF!)</f>
        <v>#REF!</v>
      </c>
      <c r="R15" s="633" t="e">
        <f>SUM(#REF!)</f>
        <v>#REF!</v>
      </c>
      <c r="S15" s="633" t="e">
        <f>SUM(#REF!)</f>
        <v>#REF!</v>
      </c>
      <c r="T15" s="633" t="e">
        <f>SUM(#REF!)</f>
        <v>#REF!</v>
      </c>
      <c r="U15" s="633" t="e">
        <f>SUM(#REF!)</f>
        <v>#REF!</v>
      </c>
      <c r="V15" s="633" t="e">
        <f>SUM(#REF!)</f>
        <v>#REF!</v>
      </c>
      <c r="W15" s="627" t="e">
        <f t="shared" si="1"/>
        <v>#REF!</v>
      </c>
      <c r="X15" s="627" t="e">
        <f t="shared" si="1"/>
        <v>#REF!</v>
      </c>
      <c r="Y15" s="633" t="e">
        <f>SUM(#REF!)</f>
        <v>#REF!</v>
      </c>
      <c r="Z15" s="633" t="e">
        <f>SUM(#REF!)</f>
        <v>#REF!</v>
      </c>
      <c r="AA15" s="633" t="e">
        <f>SUM(#REF!)</f>
        <v>#REF!</v>
      </c>
      <c r="AB15" s="633" t="e">
        <f>SUM(#REF!)</f>
        <v>#REF!</v>
      </c>
      <c r="AC15" s="633" t="e">
        <f>SUM(#REF!)</f>
        <v>#REF!</v>
      </c>
      <c r="AD15" s="633" t="e">
        <f>SUM(#REF!)</f>
        <v>#REF!</v>
      </c>
      <c r="AE15" s="627" t="e">
        <f t="shared" si="2"/>
        <v>#REF!</v>
      </c>
      <c r="AF15" s="627" t="e">
        <f t="shared" si="2"/>
        <v>#REF!</v>
      </c>
      <c r="AG15" s="633" t="e">
        <f>SUM(#REF!)</f>
        <v>#REF!</v>
      </c>
      <c r="AH15" s="633" t="e">
        <f>SUM(#REF!)</f>
        <v>#REF!</v>
      </c>
      <c r="AI15" s="633" t="e">
        <f>SUM(#REF!)</f>
        <v>#REF!</v>
      </c>
      <c r="AJ15" s="633" t="e">
        <f>SUM(#REF!)</f>
        <v>#REF!</v>
      </c>
      <c r="AK15" s="633" t="e">
        <f>SUM(#REF!)</f>
        <v>#REF!</v>
      </c>
      <c r="AL15" s="633" t="e">
        <f>SUM(#REF!)</f>
        <v>#REF!</v>
      </c>
      <c r="AM15" s="627" t="e">
        <f t="shared" si="3"/>
        <v>#REF!</v>
      </c>
      <c r="AN15" s="627" t="e">
        <f t="shared" si="3"/>
        <v>#REF!</v>
      </c>
      <c r="AO15" s="618" t="e">
        <f t="shared" si="4"/>
        <v>#REF!</v>
      </c>
      <c r="AP15" s="621" t="e">
        <f t="shared" si="4"/>
        <v>#REF!</v>
      </c>
      <c r="AQ15" s="568" t="e">
        <f>IF(AND(AP15&gt;0,AO15&gt;0),AP15/AO15,0)</f>
        <v>#REF!</v>
      </c>
    </row>
    <row r="16" spans="1:43" ht="54.75" customHeight="1">
      <c r="A16" s="614"/>
      <c r="B16" s="614"/>
      <c r="C16" s="604"/>
      <c r="D16" s="558"/>
      <c r="E16" s="617"/>
      <c r="F16" s="558"/>
      <c r="G16" s="53" t="s">
        <v>21</v>
      </c>
      <c r="H16" s="558"/>
      <c r="I16" s="634"/>
      <c r="J16" s="634"/>
      <c r="K16" s="634"/>
      <c r="L16" s="634"/>
      <c r="M16" s="634"/>
      <c r="N16" s="634"/>
      <c r="O16" s="629"/>
      <c r="P16" s="629"/>
      <c r="Q16" s="634"/>
      <c r="R16" s="634"/>
      <c r="S16" s="634"/>
      <c r="T16" s="634"/>
      <c r="U16" s="634"/>
      <c r="V16" s="634"/>
      <c r="W16" s="629"/>
      <c r="X16" s="629"/>
      <c r="Y16" s="634"/>
      <c r="Z16" s="634"/>
      <c r="AA16" s="634"/>
      <c r="AB16" s="634"/>
      <c r="AC16" s="634"/>
      <c r="AD16" s="634"/>
      <c r="AE16" s="629"/>
      <c r="AF16" s="629"/>
      <c r="AG16" s="634"/>
      <c r="AH16" s="634"/>
      <c r="AI16" s="634"/>
      <c r="AJ16" s="634"/>
      <c r="AK16" s="634"/>
      <c r="AL16" s="634"/>
      <c r="AM16" s="629"/>
      <c r="AN16" s="629"/>
      <c r="AO16" s="620"/>
      <c r="AP16" s="623"/>
      <c r="AQ16" s="570"/>
    </row>
    <row r="17" spans="1:43" ht="103.5">
      <c r="A17" s="614"/>
      <c r="B17" s="614"/>
      <c r="C17" s="604"/>
      <c r="D17" s="558" t="s">
        <v>262</v>
      </c>
      <c r="E17" s="612" t="s">
        <v>261</v>
      </c>
      <c r="F17" s="557" t="s">
        <v>265</v>
      </c>
      <c r="G17" s="53" t="s">
        <v>22</v>
      </c>
      <c r="H17" s="52" t="s">
        <v>217</v>
      </c>
      <c r="I17" s="609">
        <v>0</v>
      </c>
      <c r="J17" s="609">
        <v>0</v>
      </c>
      <c r="K17" s="609">
        <v>0</v>
      </c>
      <c r="L17" s="609">
        <v>0</v>
      </c>
      <c r="M17" s="609">
        <v>0</v>
      </c>
      <c r="N17" s="609">
        <v>0</v>
      </c>
      <c r="O17" s="627">
        <f>I17+K17+M17</f>
        <v>0</v>
      </c>
      <c r="P17" s="627">
        <f>J17+L17+N17</f>
        <v>0</v>
      </c>
      <c r="Q17" s="609">
        <v>0</v>
      </c>
      <c r="R17" s="609">
        <v>0</v>
      </c>
      <c r="S17" s="609">
        <v>0</v>
      </c>
      <c r="T17" s="609">
        <v>0</v>
      </c>
      <c r="U17" s="609">
        <v>0</v>
      </c>
      <c r="V17" s="609">
        <v>0</v>
      </c>
      <c r="W17" s="627">
        <f>Q17+S17+U17</f>
        <v>0</v>
      </c>
      <c r="X17" s="627">
        <f>R17+T17+V17</f>
        <v>0</v>
      </c>
      <c r="Y17" s="609">
        <v>0</v>
      </c>
      <c r="Z17" s="630">
        <v>0</v>
      </c>
      <c r="AA17" s="609">
        <v>0</v>
      </c>
      <c r="AB17" s="630">
        <v>0</v>
      </c>
      <c r="AC17" s="609">
        <v>0</v>
      </c>
      <c r="AD17" s="630">
        <v>0</v>
      </c>
      <c r="AE17" s="627">
        <f>Y17+AA17+AC17</f>
        <v>0</v>
      </c>
      <c r="AF17" s="627">
        <f>Z17+AB17+AD17</f>
        <v>0</v>
      </c>
      <c r="AG17" s="624" t="e">
        <f>SUM(#REF!)</f>
        <v>#REF!</v>
      </c>
      <c r="AH17" s="624" t="e">
        <f>SUM(#REF!)</f>
        <v>#REF!</v>
      </c>
      <c r="AI17" s="624" t="e">
        <f>SUM(#REF!)</f>
        <v>#REF!</v>
      </c>
      <c r="AJ17" s="624" t="e">
        <f>SUM(#REF!)</f>
        <v>#REF!</v>
      </c>
      <c r="AK17" s="624" t="e">
        <f>SUM(#REF!)</f>
        <v>#REF!</v>
      </c>
      <c r="AL17" s="624" t="e">
        <f>SUM(#REF!)</f>
        <v>#REF!</v>
      </c>
      <c r="AM17" s="627" t="e">
        <f>AG17+AI17+AK17</f>
        <v>#REF!</v>
      </c>
      <c r="AN17" s="627" t="e">
        <f>AH17+AJ17+AL17</f>
        <v>#REF!</v>
      </c>
      <c r="AO17" s="618" t="e">
        <f>O17+W17+AE17+AM17</f>
        <v>#REF!</v>
      </c>
      <c r="AP17" s="621" t="e">
        <f>P17+X17+AF17+AN17</f>
        <v>#REF!</v>
      </c>
      <c r="AQ17" s="568" t="e">
        <f>IF(AND(AP17&gt;0,AO17&gt;0),AP17/AO17,0)</f>
        <v>#REF!</v>
      </c>
    </row>
    <row r="18" spans="1:43" ht="75.75" customHeight="1">
      <c r="A18" s="614"/>
      <c r="B18" s="614"/>
      <c r="C18" s="604"/>
      <c r="D18" s="558"/>
      <c r="E18" s="556"/>
      <c r="F18" s="558"/>
      <c r="G18" s="53" t="s">
        <v>263</v>
      </c>
      <c r="H18" s="53" t="s">
        <v>13</v>
      </c>
      <c r="I18" s="610"/>
      <c r="J18" s="610"/>
      <c r="K18" s="610"/>
      <c r="L18" s="610"/>
      <c r="M18" s="610"/>
      <c r="N18" s="610"/>
      <c r="O18" s="628"/>
      <c r="P18" s="628"/>
      <c r="Q18" s="610"/>
      <c r="R18" s="610"/>
      <c r="S18" s="610"/>
      <c r="T18" s="610"/>
      <c r="U18" s="610"/>
      <c r="V18" s="610"/>
      <c r="W18" s="628"/>
      <c r="X18" s="628"/>
      <c r="Y18" s="610"/>
      <c r="Z18" s="631"/>
      <c r="AA18" s="610"/>
      <c r="AB18" s="631"/>
      <c r="AC18" s="610"/>
      <c r="AD18" s="631"/>
      <c r="AE18" s="628"/>
      <c r="AF18" s="628"/>
      <c r="AG18" s="625"/>
      <c r="AH18" s="625"/>
      <c r="AI18" s="625"/>
      <c r="AJ18" s="625"/>
      <c r="AK18" s="625"/>
      <c r="AL18" s="625"/>
      <c r="AM18" s="628"/>
      <c r="AN18" s="628"/>
      <c r="AO18" s="619"/>
      <c r="AP18" s="622"/>
      <c r="AQ18" s="569"/>
    </row>
    <row r="19" spans="1:43" ht="75" customHeight="1">
      <c r="A19" s="614"/>
      <c r="B19" s="614"/>
      <c r="C19" s="604"/>
      <c r="D19" s="558"/>
      <c r="E19" s="556"/>
      <c r="F19" s="558"/>
      <c r="G19" s="52" t="s">
        <v>23</v>
      </c>
      <c r="H19" s="557" t="s">
        <v>13</v>
      </c>
      <c r="I19" s="610"/>
      <c r="J19" s="610"/>
      <c r="K19" s="610"/>
      <c r="L19" s="610"/>
      <c r="M19" s="610"/>
      <c r="N19" s="610"/>
      <c r="O19" s="628"/>
      <c r="P19" s="628"/>
      <c r="Q19" s="610"/>
      <c r="R19" s="610"/>
      <c r="S19" s="610"/>
      <c r="T19" s="610"/>
      <c r="U19" s="610"/>
      <c r="V19" s="610"/>
      <c r="W19" s="628"/>
      <c r="X19" s="628"/>
      <c r="Y19" s="610"/>
      <c r="Z19" s="631"/>
      <c r="AA19" s="610"/>
      <c r="AB19" s="631"/>
      <c r="AC19" s="610"/>
      <c r="AD19" s="631"/>
      <c r="AE19" s="628"/>
      <c r="AF19" s="628"/>
      <c r="AG19" s="625"/>
      <c r="AH19" s="625"/>
      <c r="AI19" s="625"/>
      <c r="AJ19" s="625"/>
      <c r="AK19" s="625"/>
      <c r="AL19" s="625"/>
      <c r="AM19" s="628"/>
      <c r="AN19" s="628"/>
      <c r="AO19" s="619"/>
      <c r="AP19" s="622"/>
      <c r="AQ19" s="569"/>
    </row>
    <row r="20" spans="1:43" ht="69">
      <c r="A20" s="614"/>
      <c r="B20" s="614"/>
      <c r="C20" s="604"/>
      <c r="D20" s="558"/>
      <c r="E20" s="556"/>
      <c r="F20" s="558"/>
      <c r="G20" s="97" t="s">
        <v>24</v>
      </c>
      <c r="H20" s="558"/>
      <c r="I20" s="610"/>
      <c r="J20" s="610"/>
      <c r="K20" s="610"/>
      <c r="L20" s="610"/>
      <c r="M20" s="610"/>
      <c r="N20" s="610"/>
      <c r="O20" s="628"/>
      <c r="P20" s="628"/>
      <c r="Q20" s="610"/>
      <c r="R20" s="610"/>
      <c r="S20" s="610"/>
      <c r="T20" s="610"/>
      <c r="U20" s="610"/>
      <c r="V20" s="610"/>
      <c r="W20" s="628"/>
      <c r="X20" s="628"/>
      <c r="Y20" s="610"/>
      <c r="Z20" s="631"/>
      <c r="AA20" s="610"/>
      <c r="AB20" s="631"/>
      <c r="AC20" s="610"/>
      <c r="AD20" s="631"/>
      <c r="AE20" s="628"/>
      <c r="AF20" s="628"/>
      <c r="AG20" s="625"/>
      <c r="AH20" s="625"/>
      <c r="AI20" s="625"/>
      <c r="AJ20" s="625"/>
      <c r="AK20" s="625"/>
      <c r="AL20" s="625"/>
      <c r="AM20" s="628"/>
      <c r="AN20" s="628"/>
      <c r="AO20" s="619"/>
      <c r="AP20" s="622"/>
      <c r="AQ20" s="569"/>
    </row>
    <row r="21" spans="1:43" ht="51.75">
      <c r="A21" s="614"/>
      <c r="B21" s="614"/>
      <c r="C21" s="604"/>
      <c r="D21" s="558"/>
      <c r="E21" s="556"/>
      <c r="F21" s="558"/>
      <c r="G21" s="52" t="s">
        <v>264</v>
      </c>
      <c r="H21" s="52" t="s">
        <v>13</v>
      </c>
      <c r="I21" s="611"/>
      <c r="J21" s="611"/>
      <c r="K21" s="611"/>
      <c r="L21" s="611"/>
      <c r="M21" s="611"/>
      <c r="N21" s="611"/>
      <c r="O21" s="629"/>
      <c r="P21" s="629"/>
      <c r="Q21" s="611"/>
      <c r="R21" s="611"/>
      <c r="S21" s="611"/>
      <c r="T21" s="611"/>
      <c r="U21" s="611"/>
      <c r="V21" s="611"/>
      <c r="W21" s="629"/>
      <c r="X21" s="629"/>
      <c r="Y21" s="611"/>
      <c r="Z21" s="632"/>
      <c r="AA21" s="611"/>
      <c r="AB21" s="632"/>
      <c r="AC21" s="611"/>
      <c r="AD21" s="632"/>
      <c r="AE21" s="629"/>
      <c r="AF21" s="629"/>
      <c r="AG21" s="626"/>
      <c r="AH21" s="626"/>
      <c r="AI21" s="626"/>
      <c r="AJ21" s="626"/>
      <c r="AK21" s="626"/>
      <c r="AL21" s="626"/>
      <c r="AM21" s="629"/>
      <c r="AN21" s="629"/>
      <c r="AO21" s="620"/>
      <c r="AP21" s="623"/>
      <c r="AQ21" s="570"/>
    </row>
    <row r="22" spans="1:43" ht="69" customHeight="1">
      <c r="A22" s="614"/>
      <c r="B22" s="614"/>
      <c r="C22" s="604"/>
      <c r="D22" s="87" t="s">
        <v>398</v>
      </c>
      <c r="E22" s="94" t="s">
        <v>261</v>
      </c>
      <c r="F22" s="86" t="s">
        <v>333</v>
      </c>
      <c r="G22" s="97" t="s">
        <v>403</v>
      </c>
      <c r="H22" s="86" t="s">
        <v>13</v>
      </c>
      <c r="I22" s="91">
        <v>0</v>
      </c>
      <c r="J22" s="91">
        <v>0</v>
      </c>
      <c r="K22" s="91">
        <v>0</v>
      </c>
      <c r="L22" s="91">
        <v>0</v>
      </c>
      <c r="M22" s="91">
        <v>0</v>
      </c>
      <c r="N22" s="91">
        <v>0</v>
      </c>
      <c r="O22" s="93">
        <f t="shared" ref="O22:P24" si="5">I22+K22+M22</f>
        <v>0</v>
      </c>
      <c r="P22" s="93">
        <f t="shared" si="5"/>
        <v>0</v>
      </c>
      <c r="Q22" s="91">
        <v>0</v>
      </c>
      <c r="R22" s="91">
        <v>0</v>
      </c>
      <c r="S22" s="91">
        <v>0</v>
      </c>
      <c r="T22" s="91">
        <v>0</v>
      </c>
      <c r="U22" s="91">
        <v>0</v>
      </c>
      <c r="V22" s="91">
        <v>0</v>
      </c>
      <c r="W22" s="93">
        <f t="shared" ref="W22:X24" si="6">Q22+S22+U22</f>
        <v>0</v>
      </c>
      <c r="X22" s="93">
        <f t="shared" si="6"/>
        <v>0</v>
      </c>
      <c r="Y22" s="91">
        <v>0</v>
      </c>
      <c r="Z22" s="92">
        <v>0</v>
      </c>
      <c r="AA22" s="91">
        <v>0</v>
      </c>
      <c r="AB22" s="92">
        <v>0</v>
      </c>
      <c r="AC22" s="91">
        <v>0</v>
      </c>
      <c r="AD22" s="92">
        <v>1</v>
      </c>
      <c r="AE22" s="93">
        <f t="shared" ref="AE22:AF24" si="7">Y22+AA22+AC22</f>
        <v>0</v>
      </c>
      <c r="AF22" s="93">
        <f t="shared" si="7"/>
        <v>1</v>
      </c>
      <c r="AG22" s="91">
        <v>0</v>
      </c>
      <c r="AH22" s="92">
        <v>0</v>
      </c>
      <c r="AI22" s="91">
        <v>0</v>
      </c>
      <c r="AJ22" s="92">
        <v>0</v>
      </c>
      <c r="AK22" s="91">
        <v>1</v>
      </c>
      <c r="AL22" s="92">
        <v>0</v>
      </c>
      <c r="AM22" s="93">
        <f t="shared" ref="AM22:AN24" si="8">AG22+AI22+AK22</f>
        <v>1</v>
      </c>
      <c r="AN22" s="93">
        <f t="shared" si="8"/>
        <v>0</v>
      </c>
      <c r="AO22" s="89">
        <f t="shared" ref="AO22:AP24" si="9">O22+W22+AE22+AM22</f>
        <v>1</v>
      </c>
      <c r="AP22" s="90">
        <f t="shared" si="9"/>
        <v>1</v>
      </c>
      <c r="AQ22" s="88">
        <f>IF(AND(AP22&gt;0,AO22&gt;0),AP22/AO22,0)</f>
        <v>1</v>
      </c>
    </row>
    <row r="23" spans="1:43" ht="103.5">
      <c r="A23" s="615"/>
      <c r="B23" s="615"/>
      <c r="C23" s="604"/>
      <c r="D23" s="52" t="s">
        <v>28</v>
      </c>
      <c r="E23" s="55" t="s">
        <v>282</v>
      </c>
      <c r="F23" s="52" t="s">
        <v>283</v>
      </c>
      <c r="G23" s="52" t="s">
        <v>334</v>
      </c>
      <c r="H23" s="52" t="s">
        <v>29</v>
      </c>
      <c r="I23" s="26" t="e">
        <f>SUM(#REF!)</f>
        <v>#REF!</v>
      </c>
      <c r="J23" s="24" t="e">
        <f>SUM(#REF!)</f>
        <v>#REF!</v>
      </c>
      <c r="K23" s="26" t="e">
        <f>SUM(#REF!)</f>
        <v>#REF!</v>
      </c>
      <c r="L23" s="24" t="e">
        <f>SUM(#REF!)</f>
        <v>#REF!</v>
      </c>
      <c r="M23" s="26" t="e">
        <f>SUM(#REF!)</f>
        <v>#REF!</v>
      </c>
      <c r="N23" s="26">
        <v>436</v>
      </c>
      <c r="O23" s="32" t="e">
        <f t="shared" si="5"/>
        <v>#REF!</v>
      </c>
      <c r="P23" s="32" t="e">
        <f t="shared" si="5"/>
        <v>#REF!</v>
      </c>
      <c r="Q23" s="26" t="e">
        <f>SUM(#REF!)</f>
        <v>#REF!</v>
      </c>
      <c r="R23" s="26" t="e">
        <f>SUM(#REF!)</f>
        <v>#REF!</v>
      </c>
      <c r="S23" s="26" t="e">
        <f>SUM(#REF!)</f>
        <v>#REF!</v>
      </c>
      <c r="T23" s="26" t="e">
        <f>SUM(#REF!)</f>
        <v>#REF!</v>
      </c>
      <c r="U23" s="26" t="e">
        <f>SUM(#REF!)</f>
        <v>#REF!</v>
      </c>
      <c r="V23" s="26" t="e">
        <f>SUM(#REF!)</f>
        <v>#REF!</v>
      </c>
      <c r="W23" s="32" t="e">
        <f t="shared" si="6"/>
        <v>#REF!</v>
      </c>
      <c r="X23" s="32" t="e">
        <f t="shared" si="6"/>
        <v>#REF!</v>
      </c>
      <c r="Y23" s="26" t="e">
        <f>SUM(#REF!)</f>
        <v>#REF!</v>
      </c>
      <c r="Z23" s="24" t="e">
        <f>SUM(#REF!)</f>
        <v>#REF!</v>
      </c>
      <c r="AA23" s="26" t="e">
        <f>SUM(#REF!)</f>
        <v>#REF!</v>
      </c>
      <c r="AB23" s="24" t="e">
        <f>SUM(#REF!)</f>
        <v>#REF!</v>
      </c>
      <c r="AC23" s="26" t="e">
        <f>SUM(#REF!)</f>
        <v>#REF!</v>
      </c>
      <c r="AD23" s="24" t="e">
        <f>SUM(#REF!)</f>
        <v>#REF!</v>
      </c>
      <c r="AE23" s="32" t="e">
        <f t="shared" si="7"/>
        <v>#REF!</v>
      </c>
      <c r="AF23" s="32" t="e">
        <f t="shared" si="7"/>
        <v>#REF!</v>
      </c>
      <c r="AG23" s="26" t="e">
        <f>SUM(#REF!)</f>
        <v>#REF!</v>
      </c>
      <c r="AH23" s="24" t="e">
        <f>SUM(#REF!)</f>
        <v>#REF!</v>
      </c>
      <c r="AI23" s="26" t="e">
        <f>SUM(#REF!)</f>
        <v>#REF!</v>
      </c>
      <c r="AJ23" s="24" t="e">
        <f>SUM(#REF!)</f>
        <v>#REF!</v>
      </c>
      <c r="AK23" s="26" t="e">
        <f>SUM(#REF!)</f>
        <v>#REF!</v>
      </c>
      <c r="AL23" s="24" t="e">
        <f>SUM(#REF!)</f>
        <v>#REF!</v>
      </c>
      <c r="AM23" s="32" t="e">
        <f t="shared" si="8"/>
        <v>#REF!</v>
      </c>
      <c r="AN23" s="32" t="e">
        <f t="shared" si="8"/>
        <v>#REF!</v>
      </c>
      <c r="AO23" s="33" t="e">
        <f t="shared" si="9"/>
        <v>#REF!</v>
      </c>
      <c r="AP23" s="34" t="e">
        <f t="shared" si="9"/>
        <v>#REF!</v>
      </c>
      <c r="AQ23" s="31" t="e">
        <f>IF(AND(AP23&gt;0,AO23&gt;0),AP23/AO23,0)</f>
        <v>#REF!</v>
      </c>
    </row>
    <row r="24" spans="1:43" ht="57.75" customHeight="1">
      <c r="A24" s="613" t="s">
        <v>8</v>
      </c>
      <c r="B24" s="613" t="s">
        <v>9</v>
      </c>
      <c r="C24" s="604" t="s">
        <v>10</v>
      </c>
      <c r="D24" s="605" t="s">
        <v>316</v>
      </c>
      <c r="E24" s="556" t="s">
        <v>317</v>
      </c>
      <c r="F24" s="557" t="s">
        <v>318</v>
      </c>
      <c r="G24" s="59" t="s">
        <v>33</v>
      </c>
      <c r="H24" s="605" t="s">
        <v>27</v>
      </c>
      <c r="I24" s="606" t="e">
        <f>SUM(#REF!)</f>
        <v>#REF!</v>
      </c>
      <c r="J24" s="606" t="e">
        <f>SUM(#REF!)</f>
        <v>#REF!</v>
      </c>
      <c r="K24" s="606" t="e">
        <f>SUM(#REF!)</f>
        <v>#REF!</v>
      </c>
      <c r="L24" s="606" t="e">
        <f>SUM(#REF!)</f>
        <v>#REF!</v>
      </c>
      <c r="M24" s="606" t="e">
        <f>SUM(#REF!)</f>
        <v>#REF!</v>
      </c>
      <c r="N24" s="606" t="e">
        <f>SUM(#REF!)</f>
        <v>#REF!</v>
      </c>
      <c r="O24" s="600" t="e">
        <f t="shared" si="5"/>
        <v>#REF!</v>
      </c>
      <c r="P24" s="600" t="e">
        <f t="shared" si="5"/>
        <v>#REF!</v>
      </c>
      <c r="Q24" s="606" t="e">
        <f>SUM(#REF!)</f>
        <v>#REF!</v>
      </c>
      <c r="R24" s="606" t="e">
        <f>SUM(#REF!)</f>
        <v>#REF!</v>
      </c>
      <c r="S24" s="606" t="e">
        <f>SUM(#REF!)</f>
        <v>#REF!</v>
      </c>
      <c r="T24" s="606" t="e">
        <f>SUM(#REF!)</f>
        <v>#REF!</v>
      </c>
      <c r="U24" s="606" t="e">
        <f>SUM(#REF!)</f>
        <v>#REF!</v>
      </c>
      <c r="V24" s="606" t="e">
        <f>SUM(#REF!)</f>
        <v>#REF!</v>
      </c>
      <c r="W24" s="600" t="e">
        <f t="shared" si="6"/>
        <v>#REF!</v>
      </c>
      <c r="X24" s="600" t="e">
        <f t="shared" si="6"/>
        <v>#REF!</v>
      </c>
      <c r="Y24" s="606" t="e">
        <f>SUM(#REF!)</f>
        <v>#REF!</v>
      </c>
      <c r="Z24" s="606" t="e">
        <f>SUM(#REF!)</f>
        <v>#REF!</v>
      </c>
      <c r="AA24" s="606" t="e">
        <f>SUM(#REF!)</f>
        <v>#REF!</v>
      </c>
      <c r="AB24" s="606" t="e">
        <f>SUM(#REF!)</f>
        <v>#REF!</v>
      </c>
      <c r="AC24" s="606" t="e">
        <f>SUM(#REF!)</f>
        <v>#REF!</v>
      </c>
      <c r="AD24" s="606" t="e">
        <f>SUM(#REF!)</f>
        <v>#REF!</v>
      </c>
      <c r="AE24" s="600" t="e">
        <f t="shared" si="7"/>
        <v>#REF!</v>
      </c>
      <c r="AF24" s="600" t="e">
        <f t="shared" si="7"/>
        <v>#REF!</v>
      </c>
      <c r="AG24" s="606" t="e">
        <f>SUM(#REF!)</f>
        <v>#REF!</v>
      </c>
      <c r="AH24" s="606" t="e">
        <f>SUM(#REF!)</f>
        <v>#REF!</v>
      </c>
      <c r="AI24" s="606" t="e">
        <f>SUM(#REF!)</f>
        <v>#REF!</v>
      </c>
      <c r="AJ24" s="606" t="e">
        <f>SUM(#REF!)</f>
        <v>#REF!</v>
      </c>
      <c r="AK24" s="606" t="e">
        <f>SUM(#REF!)</f>
        <v>#REF!</v>
      </c>
      <c r="AL24" s="606" t="e">
        <f>SUM(#REF!)</f>
        <v>#REF!</v>
      </c>
      <c r="AM24" s="600" t="e">
        <f t="shared" si="8"/>
        <v>#REF!</v>
      </c>
      <c r="AN24" s="600" t="e">
        <f t="shared" si="8"/>
        <v>#REF!</v>
      </c>
      <c r="AO24" s="568" t="e">
        <f t="shared" si="9"/>
        <v>#REF!</v>
      </c>
      <c r="AP24" s="568" t="e">
        <f t="shared" si="9"/>
        <v>#REF!</v>
      </c>
      <c r="AQ24" s="568" t="e">
        <f>IF(AND(AP24&gt;0,AO24&gt;0),AP24/AO24,0)</f>
        <v>#REF!</v>
      </c>
    </row>
    <row r="25" spans="1:43" ht="72.75" customHeight="1">
      <c r="A25" s="614"/>
      <c r="B25" s="614"/>
      <c r="C25" s="604"/>
      <c r="D25" s="605"/>
      <c r="E25" s="556"/>
      <c r="F25" s="557"/>
      <c r="G25" s="59" t="s">
        <v>26</v>
      </c>
      <c r="H25" s="605"/>
      <c r="I25" s="607"/>
      <c r="J25" s="607"/>
      <c r="K25" s="607"/>
      <c r="L25" s="607"/>
      <c r="M25" s="607"/>
      <c r="N25" s="607"/>
      <c r="O25" s="601"/>
      <c r="P25" s="601"/>
      <c r="Q25" s="607"/>
      <c r="R25" s="607"/>
      <c r="S25" s="607"/>
      <c r="T25" s="607"/>
      <c r="U25" s="607"/>
      <c r="V25" s="607"/>
      <c r="W25" s="601"/>
      <c r="X25" s="601"/>
      <c r="Y25" s="607"/>
      <c r="Z25" s="607"/>
      <c r="AA25" s="607"/>
      <c r="AB25" s="607"/>
      <c r="AC25" s="607"/>
      <c r="AD25" s="607"/>
      <c r="AE25" s="601"/>
      <c r="AF25" s="601"/>
      <c r="AG25" s="607"/>
      <c r="AH25" s="607"/>
      <c r="AI25" s="607"/>
      <c r="AJ25" s="607"/>
      <c r="AK25" s="607"/>
      <c r="AL25" s="607"/>
      <c r="AM25" s="601"/>
      <c r="AN25" s="601"/>
      <c r="AO25" s="569"/>
      <c r="AP25" s="569"/>
      <c r="AQ25" s="569"/>
    </row>
    <row r="26" spans="1:43" ht="40.5" customHeight="1">
      <c r="A26" s="614"/>
      <c r="B26" s="614"/>
      <c r="C26" s="604"/>
      <c r="D26" s="605"/>
      <c r="E26" s="556"/>
      <c r="F26" s="557"/>
      <c r="G26" s="59" t="s">
        <v>319</v>
      </c>
      <c r="H26" s="605"/>
      <c r="I26" s="608"/>
      <c r="J26" s="608"/>
      <c r="K26" s="608"/>
      <c r="L26" s="608"/>
      <c r="M26" s="608"/>
      <c r="N26" s="608"/>
      <c r="O26" s="602"/>
      <c r="P26" s="602"/>
      <c r="Q26" s="608"/>
      <c r="R26" s="608"/>
      <c r="S26" s="608"/>
      <c r="T26" s="608"/>
      <c r="U26" s="608"/>
      <c r="V26" s="608"/>
      <c r="W26" s="602"/>
      <c r="X26" s="602"/>
      <c r="Y26" s="608"/>
      <c r="Z26" s="608"/>
      <c r="AA26" s="608"/>
      <c r="AB26" s="608"/>
      <c r="AC26" s="608"/>
      <c r="AD26" s="608"/>
      <c r="AE26" s="602"/>
      <c r="AF26" s="602"/>
      <c r="AG26" s="608"/>
      <c r="AH26" s="608"/>
      <c r="AI26" s="608"/>
      <c r="AJ26" s="608"/>
      <c r="AK26" s="608"/>
      <c r="AL26" s="608"/>
      <c r="AM26" s="602"/>
      <c r="AN26" s="602"/>
      <c r="AO26" s="570"/>
      <c r="AP26" s="570"/>
      <c r="AQ26" s="570"/>
    </row>
    <row r="27" spans="1:43" ht="148.5" customHeight="1">
      <c r="A27" s="614"/>
      <c r="B27" s="614"/>
      <c r="C27" s="604" t="s">
        <v>393</v>
      </c>
      <c r="D27" s="605" t="s">
        <v>285</v>
      </c>
      <c r="E27" s="556" t="s">
        <v>284</v>
      </c>
      <c r="F27" s="557" t="s">
        <v>288</v>
      </c>
      <c r="G27" s="53" t="s">
        <v>286</v>
      </c>
      <c r="H27" s="53" t="s">
        <v>218</v>
      </c>
      <c r="I27" s="603" t="e">
        <f>SUM(#REF!)</f>
        <v>#REF!</v>
      </c>
      <c r="J27" s="603" t="e">
        <f>SUM(#REF!)</f>
        <v>#REF!</v>
      </c>
      <c r="K27" s="603" t="e">
        <f>SUM(#REF!)</f>
        <v>#REF!</v>
      </c>
      <c r="L27" s="603" t="e">
        <f>SUM(#REF!)</f>
        <v>#REF!</v>
      </c>
      <c r="M27" s="603" t="e">
        <f>SUM(#REF!)</f>
        <v>#REF!</v>
      </c>
      <c r="N27" s="603" t="e">
        <f>SUM(#REF!)</f>
        <v>#REF!</v>
      </c>
      <c r="O27" s="600" t="e">
        <f>I27+K27+M27</f>
        <v>#REF!</v>
      </c>
      <c r="P27" s="600" t="e">
        <f>+J27+L27+N27</f>
        <v>#REF!</v>
      </c>
      <c r="Q27" s="559" t="e">
        <f>SUM(#REF!)</f>
        <v>#REF!</v>
      </c>
      <c r="R27" s="559" t="e">
        <f>SUM(#REF!)</f>
        <v>#REF!</v>
      </c>
      <c r="S27" s="559" t="e">
        <f>SUM(#REF!)</f>
        <v>#REF!</v>
      </c>
      <c r="T27" s="559" t="e">
        <f>SUM(#REF!)</f>
        <v>#REF!</v>
      </c>
      <c r="U27" s="559" t="e">
        <f>SUM(#REF!)</f>
        <v>#REF!</v>
      </c>
      <c r="V27" s="559" t="e">
        <f>SUM(#REF!)</f>
        <v>#REF!</v>
      </c>
      <c r="W27" s="600" t="e">
        <f>Q27+S27+U27</f>
        <v>#REF!</v>
      </c>
      <c r="X27" s="600" t="e">
        <f>+R27+T27+V27</f>
        <v>#REF!</v>
      </c>
      <c r="Y27" s="559" t="e">
        <f>SUM(#REF!)</f>
        <v>#REF!</v>
      </c>
      <c r="Z27" s="559" t="e">
        <f>SUM(#REF!)</f>
        <v>#REF!</v>
      </c>
      <c r="AA27" s="559" t="e">
        <f>SUM(#REF!)</f>
        <v>#REF!</v>
      </c>
      <c r="AB27" s="559" t="e">
        <f>SUM(#REF!)</f>
        <v>#REF!</v>
      </c>
      <c r="AC27" s="559" t="e">
        <f>SUM(#REF!)</f>
        <v>#REF!</v>
      </c>
      <c r="AD27" s="559" t="e">
        <f>SUM(#REF!)</f>
        <v>#REF!</v>
      </c>
      <c r="AE27" s="600" t="e">
        <f>Y27+AA27+AC27</f>
        <v>#REF!</v>
      </c>
      <c r="AF27" s="600" t="e">
        <f>+Z27+AB27+AD27</f>
        <v>#REF!</v>
      </c>
      <c r="AG27" s="559" t="e">
        <f>SUM(#REF!)</f>
        <v>#REF!</v>
      </c>
      <c r="AH27" s="559" t="e">
        <f>SUM(#REF!)</f>
        <v>#REF!</v>
      </c>
      <c r="AI27" s="559" t="e">
        <f>SUM(#REF!)</f>
        <v>#REF!</v>
      </c>
      <c r="AJ27" s="559" t="e">
        <f>SUM(#REF!)</f>
        <v>#REF!</v>
      </c>
      <c r="AK27" s="559" t="e">
        <f>SUM(#REF!)</f>
        <v>#REF!</v>
      </c>
      <c r="AL27" s="559" t="e">
        <f>SUM(#REF!)</f>
        <v>#REF!</v>
      </c>
      <c r="AM27" s="562" t="e">
        <f>AG27+AI27+AK27</f>
        <v>#REF!</v>
      </c>
      <c r="AN27" s="562" t="e">
        <f>+AH27+AJ27+AL27</f>
        <v>#REF!</v>
      </c>
      <c r="AO27" s="568" t="e">
        <f>O27+W27+AE27+AM27</f>
        <v>#REF!</v>
      </c>
      <c r="AP27" s="568" t="e">
        <f>P27+X27+AF27+AN27</f>
        <v>#REF!</v>
      </c>
      <c r="AQ27" s="568" t="e">
        <f>IF(AND(AP27&gt;0,AO27&gt;0),AP27/AO27,0)</f>
        <v>#REF!</v>
      </c>
    </row>
    <row r="28" spans="1:43" ht="103.5">
      <c r="A28" s="614"/>
      <c r="B28" s="614"/>
      <c r="C28" s="604"/>
      <c r="D28" s="605"/>
      <c r="E28" s="556"/>
      <c r="F28" s="557"/>
      <c r="G28" s="53" t="s">
        <v>92</v>
      </c>
      <c r="H28" s="53" t="s">
        <v>287</v>
      </c>
      <c r="I28" s="603"/>
      <c r="J28" s="603"/>
      <c r="K28" s="603"/>
      <c r="L28" s="603"/>
      <c r="M28" s="603"/>
      <c r="N28" s="603"/>
      <c r="O28" s="601"/>
      <c r="P28" s="601"/>
      <c r="Q28" s="560"/>
      <c r="R28" s="560"/>
      <c r="S28" s="560"/>
      <c r="T28" s="560"/>
      <c r="U28" s="560"/>
      <c r="V28" s="560"/>
      <c r="W28" s="601"/>
      <c r="X28" s="601"/>
      <c r="Y28" s="560"/>
      <c r="Z28" s="560"/>
      <c r="AA28" s="560"/>
      <c r="AB28" s="560"/>
      <c r="AC28" s="560"/>
      <c r="AD28" s="560"/>
      <c r="AE28" s="601"/>
      <c r="AF28" s="601"/>
      <c r="AG28" s="560"/>
      <c r="AH28" s="560"/>
      <c r="AI28" s="560"/>
      <c r="AJ28" s="560"/>
      <c r="AK28" s="560"/>
      <c r="AL28" s="560"/>
      <c r="AM28" s="563"/>
      <c r="AN28" s="563"/>
      <c r="AO28" s="569"/>
      <c r="AP28" s="569"/>
      <c r="AQ28" s="569"/>
    </row>
    <row r="29" spans="1:43" ht="129.75" customHeight="1">
      <c r="A29" s="614"/>
      <c r="B29" s="614"/>
      <c r="C29" s="604"/>
      <c r="D29" s="605"/>
      <c r="E29" s="556"/>
      <c r="F29" s="557"/>
      <c r="G29" s="53" t="s">
        <v>32</v>
      </c>
      <c r="H29" s="53" t="s">
        <v>27</v>
      </c>
      <c r="I29" s="603"/>
      <c r="J29" s="603"/>
      <c r="K29" s="603"/>
      <c r="L29" s="603"/>
      <c r="M29" s="603"/>
      <c r="N29" s="603"/>
      <c r="O29" s="601"/>
      <c r="P29" s="601"/>
      <c r="Q29" s="560"/>
      <c r="R29" s="560"/>
      <c r="S29" s="560"/>
      <c r="T29" s="560"/>
      <c r="U29" s="560"/>
      <c r="V29" s="560"/>
      <c r="W29" s="601"/>
      <c r="X29" s="601"/>
      <c r="Y29" s="560"/>
      <c r="Z29" s="560"/>
      <c r="AA29" s="560"/>
      <c r="AB29" s="560"/>
      <c r="AC29" s="560"/>
      <c r="AD29" s="560"/>
      <c r="AE29" s="601"/>
      <c r="AF29" s="601"/>
      <c r="AG29" s="560"/>
      <c r="AH29" s="560"/>
      <c r="AI29" s="560"/>
      <c r="AJ29" s="560"/>
      <c r="AK29" s="560"/>
      <c r="AL29" s="560"/>
      <c r="AM29" s="563"/>
      <c r="AN29" s="563"/>
      <c r="AO29" s="569"/>
      <c r="AP29" s="569"/>
      <c r="AQ29" s="569"/>
    </row>
    <row r="30" spans="1:43" ht="180" customHeight="1">
      <c r="A30" s="615"/>
      <c r="B30" s="615"/>
      <c r="C30" s="51" t="s">
        <v>30</v>
      </c>
      <c r="D30" s="605"/>
      <c r="E30" s="556"/>
      <c r="F30" s="557"/>
      <c r="G30" s="53" t="s">
        <v>31</v>
      </c>
      <c r="H30" s="53" t="s">
        <v>219</v>
      </c>
      <c r="I30" s="603"/>
      <c r="J30" s="603"/>
      <c r="K30" s="603"/>
      <c r="L30" s="603"/>
      <c r="M30" s="603"/>
      <c r="N30" s="603"/>
      <c r="O30" s="602"/>
      <c r="P30" s="602"/>
      <c r="Q30" s="561"/>
      <c r="R30" s="561"/>
      <c r="S30" s="561"/>
      <c r="T30" s="561"/>
      <c r="U30" s="561"/>
      <c r="V30" s="561"/>
      <c r="W30" s="602"/>
      <c r="X30" s="602"/>
      <c r="Y30" s="561"/>
      <c r="Z30" s="561"/>
      <c r="AA30" s="561"/>
      <c r="AB30" s="561"/>
      <c r="AC30" s="561"/>
      <c r="AD30" s="561"/>
      <c r="AE30" s="602"/>
      <c r="AF30" s="602"/>
      <c r="AG30" s="561"/>
      <c r="AH30" s="561"/>
      <c r="AI30" s="561"/>
      <c r="AJ30" s="561"/>
      <c r="AK30" s="561"/>
      <c r="AL30" s="561"/>
      <c r="AM30" s="564"/>
      <c r="AN30" s="564"/>
      <c r="AO30" s="570"/>
      <c r="AP30" s="570"/>
      <c r="AQ30" s="570"/>
    </row>
    <row r="31" spans="1:43" ht="18">
      <c r="A31" s="584" t="s">
        <v>377</v>
      </c>
      <c r="B31" s="585"/>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5"/>
      <c r="AL31" s="585"/>
      <c r="AM31" s="585"/>
      <c r="AN31" s="585"/>
      <c r="AO31" s="585"/>
      <c r="AP31" s="586"/>
      <c r="AQ31" s="23" t="e">
        <f>AVERAGE(AQ9:AQ30)</f>
        <v>#REF!</v>
      </c>
    </row>
    <row r="32" spans="1:43" ht="17.25">
      <c r="A32" s="4"/>
      <c r="B32" s="4"/>
      <c r="C32" s="10"/>
      <c r="D32" s="4"/>
      <c r="E32" s="4"/>
      <c r="F32" s="4"/>
      <c r="G32" s="4"/>
      <c r="H32" s="5"/>
    </row>
    <row r="33" spans="1:8" ht="13.5" customHeight="1">
      <c r="A33" s="587" t="s">
        <v>185</v>
      </c>
      <c r="B33" s="588"/>
      <c r="C33" s="588"/>
      <c r="D33" s="588"/>
      <c r="E33" s="588"/>
      <c r="F33" s="588"/>
      <c r="G33" s="588"/>
      <c r="H33" s="588"/>
    </row>
    <row r="34" spans="1:8" ht="15" customHeight="1">
      <c r="A34" s="588"/>
      <c r="B34" s="588"/>
      <c r="C34" s="588"/>
      <c r="D34" s="588"/>
      <c r="E34" s="588"/>
      <c r="F34" s="588"/>
      <c r="G34" s="588"/>
      <c r="H34" s="588"/>
    </row>
    <row r="35" spans="1:8" ht="17.25">
      <c r="A35" s="4"/>
      <c r="B35" s="589"/>
      <c r="C35" s="589"/>
      <c r="D35" s="589"/>
      <c r="E35" s="589"/>
      <c r="F35" s="589"/>
      <c r="G35" s="589"/>
      <c r="H35" s="589"/>
    </row>
    <row r="36" spans="1:8" ht="17.25">
      <c r="A36" s="4"/>
      <c r="B36" s="4"/>
      <c r="C36" s="10"/>
      <c r="D36" s="4"/>
      <c r="E36" s="4"/>
      <c r="F36" s="4"/>
      <c r="G36" s="4"/>
      <c r="H36" s="5"/>
    </row>
    <row r="37" spans="1:8" ht="17.25">
      <c r="A37" s="578" t="s">
        <v>413</v>
      </c>
      <c r="B37" s="579"/>
      <c r="C37" s="579"/>
      <c r="D37" s="4"/>
      <c r="E37" s="4"/>
      <c r="F37" s="580" t="s">
        <v>372</v>
      </c>
      <c r="G37" s="581" t="s">
        <v>391</v>
      </c>
      <c r="H37" s="581"/>
    </row>
    <row r="38" spans="1:8" ht="17.25">
      <c r="A38" s="4"/>
      <c r="B38" s="4"/>
      <c r="C38" s="10"/>
      <c r="D38" s="4"/>
      <c r="E38" s="4"/>
      <c r="F38" s="580"/>
      <c r="G38" s="582" t="s">
        <v>382</v>
      </c>
      <c r="H38" s="583"/>
    </row>
    <row r="39" spans="1:8" ht="13.5" customHeight="1">
      <c r="A39" s="4"/>
      <c r="B39" s="4"/>
      <c r="C39" s="10"/>
      <c r="D39" s="4"/>
      <c r="E39" s="4"/>
      <c r="F39" s="4"/>
      <c r="G39" s="4"/>
      <c r="H39" s="5"/>
    </row>
    <row r="40" spans="1:8" ht="15" customHeight="1">
      <c r="A40" s="4"/>
      <c r="B40" s="4"/>
      <c r="C40" s="10"/>
      <c r="D40" s="4"/>
      <c r="E40" s="4"/>
      <c r="F40" s="4"/>
      <c r="G40" s="4"/>
      <c r="H40" s="5"/>
    </row>
    <row r="41" spans="1:8" ht="17.25">
      <c r="A41" s="4"/>
      <c r="B41" s="4"/>
      <c r="C41" s="10"/>
      <c r="D41" s="4"/>
      <c r="E41" s="4"/>
      <c r="F41" s="4"/>
      <c r="G41" s="4"/>
      <c r="H41" s="5"/>
    </row>
    <row r="42" spans="1:8" ht="15" customHeight="1">
      <c r="A42" s="4"/>
      <c r="B42" s="4"/>
      <c r="C42" s="10"/>
      <c r="D42" s="577" t="s">
        <v>392</v>
      </c>
      <c r="E42" s="577"/>
      <c r="F42" s="577"/>
      <c r="G42" s="577"/>
      <c r="H42" s="4"/>
    </row>
    <row r="43" spans="1:8" ht="15" customHeight="1">
      <c r="A43" s="4"/>
      <c r="B43" s="4"/>
      <c r="C43" s="10"/>
      <c r="D43" s="4"/>
      <c r="E43" s="4"/>
      <c r="F43" s="5"/>
      <c r="G43" s="4"/>
      <c r="H43" s="4"/>
    </row>
    <row r="44" spans="1:8" ht="15" customHeight="1">
      <c r="A44" s="4"/>
      <c r="B44" s="4"/>
      <c r="C44" s="10"/>
      <c r="D44" s="577" t="s">
        <v>383</v>
      </c>
      <c r="E44" s="577"/>
      <c r="F44" s="577"/>
      <c r="G44" s="577"/>
      <c r="H44" s="4"/>
    </row>
    <row r="45" spans="1:8" ht="15" customHeight="1">
      <c r="A45" s="4"/>
      <c r="B45" s="4"/>
      <c r="C45" s="10"/>
      <c r="D45" s="4"/>
      <c r="E45" s="4"/>
      <c r="F45" s="5"/>
      <c r="G45" s="4"/>
      <c r="H45" s="4"/>
    </row>
    <row r="46" spans="1:8" ht="15" customHeight="1">
      <c r="A46" s="4"/>
      <c r="B46" s="4"/>
      <c r="C46" s="10"/>
      <c r="D46" s="577" t="s">
        <v>384</v>
      </c>
      <c r="E46" s="577"/>
      <c r="F46" s="577"/>
      <c r="G46" s="577"/>
      <c r="H46" s="4"/>
    </row>
  </sheetData>
  <sheetProtection algorithmName="SHA-512" hashValue="ipWkyCT8aDJvixKTqffBydKwWQLOzimWU4T/CO3ZIVbmNyeGnHkU5NFlTRLdE0gL9MlhVrqZuPd7ZN3N/5/rUA==" saltValue="qjqmNuMlRlT3t9cgULfG+g==" spinCount="100000" sheet="1" objects="1" scenarios="1"/>
  <mergeCells count="287">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 ref="AM7:AN7"/>
    <mergeCell ref="AA7:AB7"/>
    <mergeCell ref="AC7:AD7"/>
    <mergeCell ref="AE7:AF7"/>
    <mergeCell ref="AG7:AH7"/>
    <mergeCell ref="AI7:AJ7"/>
    <mergeCell ref="AK7:AL7"/>
    <mergeCell ref="A9:A13"/>
    <mergeCell ref="B9:B13"/>
    <mergeCell ref="C9:C13"/>
    <mergeCell ref="D9:D11"/>
    <mergeCell ref="E9:E11"/>
    <mergeCell ref="F9:F11"/>
    <mergeCell ref="U7:V7"/>
    <mergeCell ref="W7:X7"/>
    <mergeCell ref="Y7:Z7"/>
    <mergeCell ref="I7:J7"/>
    <mergeCell ref="K7:L7"/>
    <mergeCell ref="M7:N7"/>
    <mergeCell ref="O7:P7"/>
    <mergeCell ref="Q7:R7"/>
    <mergeCell ref="S7:T7"/>
    <mergeCell ref="G5:G8"/>
    <mergeCell ref="H5:H8"/>
    <mergeCell ref="I5:AN5"/>
    <mergeCell ref="I9:I11"/>
    <mergeCell ref="J9:J11"/>
    <mergeCell ref="K9:K11"/>
    <mergeCell ref="L9:L11"/>
    <mergeCell ref="M9:M11"/>
    <mergeCell ref="N9:N11"/>
    <mergeCell ref="AF9:AF11"/>
    <mergeCell ref="U9:U11"/>
    <mergeCell ref="V9:V11"/>
    <mergeCell ref="W9:W11"/>
    <mergeCell ref="X9:X11"/>
    <mergeCell ref="Y9:Y11"/>
    <mergeCell ref="Z9:Z11"/>
    <mergeCell ref="O9:O11"/>
    <mergeCell ref="P9:P11"/>
    <mergeCell ref="Q9:Q11"/>
    <mergeCell ref="R9:R11"/>
    <mergeCell ref="S9:S11"/>
    <mergeCell ref="T9:T11"/>
    <mergeCell ref="L15:L16"/>
    <mergeCell ref="M15:M16"/>
    <mergeCell ref="N15:N16"/>
    <mergeCell ref="AM9:AM11"/>
    <mergeCell ref="AN9:AN11"/>
    <mergeCell ref="AO9:AO11"/>
    <mergeCell ref="AP9:AP11"/>
    <mergeCell ref="AQ9:AQ11"/>
    <mergeCell ref="D12:D13"/>
    <mergeCell ref="E12:E13"/>
    <mergeCell ref="F12:F13"/>
    <mergeCell ref="I12:I13"/>
    <mergeCell ref="J12:J13"/>
    <mergeCell ref="AG9:AG11"/>
    <mergeCell ref="AH9:AH11"/>
    <mergeCell ref="AI9:AI11"/>
    <mergeCell ref="AJ9:AJ11"/>
    <mergeCell ref="AK9:AK11"/>
    <mergeCell ref="AL9:AL11"/>
    <mergeCell ref="AA9:AA11"/>
    <mergeCell ref="AB9:AB11"/>
    <mergeCell ref="AC9:AC11"/>
    <mergeCell ref="AD9:AD11"/>
    <mergeCell ref="AE9:AE11"/>
    <mergeCell ref="T12:T13"/>
    <mergeCell ref="U12:U13"/>
    <mergeCell ref="V12:V13"/>
    <mergeCell ref="H15:H16"/>
    <mergeCell ref="AI12:AI13"/>
    <mergeCell ref="AJ12:AJ13"/>
    <mergeCell ref="AC12:AC13"/>
    <mergeCell ref="AD12:AD13"/>
    <mergeCell ref="AE12:AE13"/>
    <mergeCell ref="AF12:AF13"/>
    <mergeCell ref="AG12:AG13"/>
    <mergeCell ref="AH12:AH13"/>
    <mergeCell ref="W12:W13"/>
    <mergeCell ref="X12:X13"/>
    <mergeCell ref="Y12:Y13"/>
    <mergeCell ref="Z12:Z13"/>
    <mergeCell ref="AA12:AA13"/>
    <mergeCell ref="AB12:AB13"/>
    <mergeCell ref="Q12:Q13"/>
    <mergeCell ref="R12:R13"/>
    <mergeCell ref="S12:S13"/>
    <mergeCell ref="I15:I16"/>
    <mergeCell ref="J15:J16"/>
    <mergeCell ref="K15:K16"/>
    <mergeCell ref="K12:K13"/>
    <mergeCell ref="L12:L13"/>
    <mergeCell ref="M12:M13"/>
    <mergeCell ref="N12:N13"/>
    <mergeCell ref="O12:O13"/>
    <mergeCell ref="P12:P13"/>
    <mergeCell ref="AP15:AP16"/>
    <mergeCell ref="AQ15:AQ16"/>
    <mergeCell ref="AH15:AH16"/>
    <mergeCell ref="AI15:AI16"/>
    <mergeCell ref="AJ15:AJ16"/>
    <mergeCell ref="O15:O16"/>
    <mergeCell ref="P15:P16"/>
    <mergeCell ref="W15:W16"/>
    <mergeCell ref="X15:X16"/>
    <mergeCell ref="Y15:Y16"/>
    <mergeCell ref="AG15:AG16"/>
    <mergeCell ref="AO12:AO13"/>
    <mergeCell ref="AP12:AP13"/>
    <mergeCell ref="AQ12:AQ13"/>
    <mergeCell ref="AK12:AK13"/>
    <mergeCell ref="AL12:AL13"/>
    <mergeCell ref="AM12:AM13"/>
    <mergeCell ref="AN12:AN13"/>
    <mergeCell ref="K17:K21"/>
    <mergeCell ref="L17:L21"/>
    <mergeCell ref="M17:M21"/>
    <mergeCell ref="N17:N21"/>
    <mergeCell ref="O17:O21"/>
    <mergeCell ref="P17:P21"/>
    <mergeCell ref="Y17:Y21"/>
    <mergeCell ref="Z17:Z21"/>
    <mergeCell ref="AA17:AA21"/>
    <mergeCell ref="U17:U21"/>
    <mergeCell ref="AM15:AM16"/>
    <mergeCell ref="AN15:AN16"/>
    <mergeCell ref="AO15:AO16"/>
    <mergeCell ref="Z15:Z16"/>
    <mergeCell ref="Q15:Q16"/>
    <mergeCell ref="R15:R16"/>
    <mergeCell ref="S15:S16"/>
    <mergeCell ref="T15:T16"/>
    <mergeCell ref="AK15:AK16"/>
    <mergeCell ref="AL15:AL16"/>
    <mergeCell ref="AA15:AA16"/>
    <mergeCell ref="AB15:AB16"/>
    <mergeCell ref="AC15:AC16"/>
    <mergeCell ref="AD15:AD16"/>
    <mergeCell ref="AE15:AE16"/>
    <mergeCell ref="AF15:AF16"/>
    <mergeCell ref="U15:U16"/>
    <mergeCell ref="V15:V16"/>
    <mergeCell ref="AO17:AO21"/>
    <mergeCell ref="AP17:AP21"/>
    <mergeCell ref="AQ17:AQ21"/>
    <mergeCell ref="H19:H20"/>
    <mergeCell ref="AI17:AI21"/>
    <mergeCell ref="AJ17:AJ21"/>
    <mergeCell ref="AK17:AK21"/>
    <mergeCell ref="AL17:AL21"/>
    <mergeCell ref="AM17:AM21"/>
    <mergeCell ref="AN17:AN21"/>
    <mergeCell ref="AC17:AC21"/>
    <mergeCell ref="AD17:AD21"/>
    <mergeCell ref="AE17:AE21"/>
    <mergeCell ref="AF17:AF21"/>
    <mergeCell ref="AG17:AG21"/>
    <mergeCell ref="AH17:AH21"/>
    <mergeCell ref="W17:W21"/>
    <mergeCell ref="I17:I21"/>
    <mergeCell ref="J17:J21"/>
    <mergeCell ref="X17:X21"/>
    <mergeCell ref="AB17:AB21"/>
    <mergeCell ref="Q17:Q21"/>
    <mergeCell ref="R17:R21"/>
    <mergeCell ref="S17:S21"/>
    <mergeCell ref="K24:K26"/>
    <mergeCell ref="L24:L26"/>
    <mergeCell ref="M24:M26"/>
    <mergeCell ref="N24:N26"/>
    <mergeCell ref="V17:V21"/>
    <mergeCell ref="D17:D21"/>
    <mergeCell ref="E17:E21"/>
    <mergeCell ref="F17:F21"/>
    <mergeCell ref="A14:A23"/>
    <mergeCell ref="B14:B23"/>
    <mergeCell ref="C14:C23"/>
    <mergeCell ref="D15:D16"/>
    <mergeCell ref="E15:E16"/>
    <mergeCell ref="F15:F16"/>
    <mergeCell ref="A24:A30"/>
    <mergeCell ref="B24:B30"/>
    <mergeCell ref="C24:C26"/>
    <mergeCell ref="D24:D26"/>
    <mergeCell ref="E24:E26"/>
    <mergeCell ref="F24:F26"/>
    <mergeCell ref="H24:H26"/>
    <mergeCell ref="I24:I26"/>
    <mergeCell ref="J24:J26"/>
    <mergeCell ref="T17:T21"/>
    <mergeCell ref="W24:W26"/>
    <mergeCell ref="X24:X26"/>
    <mergeCell ref="Y24:Y26"/>
    <mergeCell ref="Z24:Z26"/>
    <mergeCell ref="O24:O26"/>
    <mergeCell ref="P24:P26"/>
    <mergeCell ref="Q24:Q26"/>
    <mergeCell ref="R24:R26"/>
    <mergeCell ref="S24:S26"/>
    <mergeCell ref="T24:T26"/>
    <mergeCell ref="AM24:AM26"/>
    <mergeCell ref="AN24:AN26"/>
    <mergeCell ref="AO24:AO26"/>
    <mergeCell ref="AP24:AP26"/>
    <mergeCell ref="AQ24:AQ26"/>
    <mergeCell ref="C27:C29"/>
    <mergeCell ref="D27:D30"/>
    <mergeCell ref="E27:E30"/>
    <mergeCell ref="F27:F30"/>
    <mergeCell ref="I27:I30"/>
    <mergeCell ref="AG24:AG26"/>
    <mergeCell ref="AH24:AH26"/>
    <mergeCell ref="AI24:AI26"/>
    <mergeCell ref="AJ24:AJ26"/>
    <mergeCell ref="AK24:AK26"/>
    <mergeCell ref="AL24:AL26"/>
    <mergeCell ref="AA24:AA26"/>
    <mergeCell ref="AB24:AB26"/>
    <mergeCell ref="AC24:AC26"/>
    <mergeCell ref="AD24:AD26"/>
    <mergeCell ref="AE24:AE26"/>
    <mergeCell ref="AF24:AF26"/>
    <mergeCell ref="U24:U26"/>
    <mergeCell ref="V24:V26"/>
    <mergeCell ref="P27:P30"/>
    <mergeCell ref="Q27:Q30"/>
    <mergeCell ref="R27:R30"/>
    <mergeCell ref="S27:S30"/>
    <mergeCell ref="T27:T30"/>
    <mergeCell ref="U27:U30"/>
    <mergeCell ref="J27:J30"/>
    <mergeCell ref="K27:K30"/>
    <mergeCell ref="L27:L30"/>
    <mergeCell ref="M27:M30"/>
    <mergeCell ref="N27:N30"/>
    <mergeCell ref="O27:O30"/>
    <mergeCell ref="AB27:AB30"/>
    <mergeCell ref="AC27:AC30"/>
    <mergeCell ref="AD27:AD30"/>
    <mergeCell ref="AE27:AE30"/>
    <mergeCell ref="AF27:AF30"/>
    <mergeCell ref="AG27:AG30"/>
    <mergeCell ref="V27:V30"/>
    <mergeCell ref="W27:W30"/>
    <mergeCell ref="X27:X30"/>
    <mergeCell ref="Y27:Y30"/>
    <mergeCell ref="Z27:Z30"/>
    <mergeCell ref="AA27:AA30"/>
    <mergeCell ref="AN27:AN30"/>
    <mergeCell ref="AO27:AO30"/>
    <mergeCell ref="AP27:AP30"/>
    <mergeCell ref="AQ27:AQ30"/>
    <mergeCell ref="AH27:AH30"/>
    <mergeCell ref="AI27:AI30"/>
    <mergeCell ref="AJ27:AJ30"/>
    <mergeCell ref="AK27:AK30"/>
    <mergeCell ref="AL27:AL30"/>
    <mergeCell ref="AM27:AM30"/>
    <mergeCell ref="D46:G46"/>
    <mergeCell ref="A37:C37"/>
    <mergeCell ref="F37:F38"/>
    <mergeCell ref="G37:H37"/>
    <mergeCell ref="G38:H38"/>
    <mergeCell ref="D42:G42"/>
    <mergeCell ref="D44:G44"/>
    <mergeCell ref="A31:AP31"/>
    <mergeCell ref="A33:H34"/>
    <mergeCell ref="B35:H35"/>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rowBreaks count="2" manualBreakCount="2">
    <brk id="13" max="16383" man="1"/>
    <brk id="23"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Q37"/>
  <sheetViews>
    <sheetView showGridLines="0" topLeftCell="A8" zoomScale="75" zoomScaleNormal="75" workbookViewId="0">
      <selection activeCell="B9" sqref="B9:B14"/>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536"/>
      <c r="B1" s="536"/>
      <c r="C1" s="536"/>
      <c r="D1" s="537" t="s">
        <v>345</v>
      </c>
      <c r="E1" s="537"/>
      <c r="F1" s="537"/>
      <c r="G1" s="537"/>
      <c r="H1" s="537"/>
    </row>
    <row r="2" spans="1:43" ht="39.75" customHeight="1">
      <c r="A2" s="536"/>
      <c r="B2" s="536"/>
      <c r="C2" s="536"/>
      <c r="D2" s="537">
        <v>2015</v>
      </c>
      <c r="E2" s="537"/>
      <c r="F2" s="537"/>
      <c r="G2" s="537"/>
      <c r="H2" s="537"/>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538"/>
      <c r="AP4" s="539"/>
      <c r="AQ4" s="540"/>
    </row>
    <row r="5" spans="1:43" ht="13.5" customHeight="1">
      <c r="A5" s="541" t="s">
        <v>0</v>
      </c>
      <c r="B5" s="541" t="s">
        <v>1</v>
      </c>
      <c r="C5" s="541" t="s">
        <v>2</v>
      </c>
      <c r="D5" s="543" t="s">
        <v>3</v>
      </c>
      <c r="E5" s="543" t="s">
        <v>4</v>
      </c>
      <c r="F5" s="543" t="s">
        <v>5</v>
      </c>
      <c r="G5" s="543" t="s">
        <v>6</v>
      </c>
      <c r="H5" s="543" t="s">
        <v>7</v>
      </c>
      <c r="I5" s="554" t="s">
        <v>346</v>
      </c>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45" t="s">
        <v>347</v>
      </c>
      <c r="AP5" s="546" t="s">
        <v>348</v>
      </c>
      <c r="AQ5" s="546" t="s">
        <v>378</v>
      </c>
    </row>
    <row r="6" spans="1:43" ht="13.5" customHeight="1">
      <c r="A6" s="541"/>
      <c r="B6" s="541"/>
      <c r="C6" s="541"/>
      <c r="D6" s="543"/>
      <c r="E6" s="543"/>
      <c r="F6" s="543"/>
      <c r="G6" s="543"/>
      <c r="H6" s="543"/>
      <c r="I6" s="547" t="s">
        <v>349</v>
      </c>
      <c r="J6" s="547"/>
      <c r="K6" s="547"/>
      <c r="L6" s="547"/>
      <c r="M6" s="547"/>
      <c r="N6" s="547"/>
      <c r="O6" s="547"/>
      <c r="P6" s="547"/>
      <c r="Q6" s="547" t="s">
        <v>350</v>
      </c>
      <c r="R6" s="547"/>
      <c r="S6" s="547"/>
      <c r="T6" s="547"/>
      <c r="U6" s="547"/>
      <c r="V6" s="547"/>
      <c r="W6" s="547"/>
      <c r="X6" s="547"/>
      <c r="Y6" s="547" t="s">
        <v>351</v>
      </c>
      <c r="Z6" s="547"/>
      <c r="AA6" s="547"/>
      <c r="AB6" s="547"/>
      <c r="AC6" s="547"/>
      <c r="AD6" s="547"/>
      <c r="AE6" s="547"/>
      <c r="AF6" s="547"/>
      <c r="AG6" s="547" t="s">
        <v>352</v>
      </c>
      <c r="AH6" s="547"/>
      <c r="AI6" s="547"/>
      <c r="AJ6" s="547"/>
      <c r="AK6" s="547"/>
      <c r="AL6" s="547"/>
      <c r="AM6" s="547"/>
      <c r="AN6" s="547"/>
      <c r="AO6" s="545"/>
      <c r="AP6" s="546"/>
      <c r="AQ6" s="546"/>
    </row>
    <row r="7" spans="1:43" ht="17.25" customHeight="1">
      <c r="A7" s="541"/>
      <c r="B7" s="541"/>
      <c r="C7" s="541"/>
      <c r="D7" s="543"/>
      <c r="E7" s="543"/>
      <c r="F7" s="543"/>
      <c r="G7" s="543"/>
      <c r="H7" s="543"/>
      <c r="I7" s="550" t="s">
        <v>353</v>
      </c>
      <c r="J7" s="550"/>
      <c r="K7" s="550" t="s">
        <v>354</v>
      </c>
      <c r="L7" s="550"/>
      <c r="M7" s="550" t="s">
        <v>355</v>
      </c>
      <c r="N7" s="550"/>
      <c r="O7" s="548" t="s">
        <v>356</v>
      </c>
      <c r="P7" s="549"/>
      <c r="Q7" s="550" t="s">
        <v>357</v>
      </c>
      <c r="R7" s="550"/>
      <c r="S7" s="550" t="s">
        <v>358</v>
      </c>
      <c r="T7" s="550"/>
      <c r="U7" s="550" t="s">
        <v>359</v>
      </c>
      <c r="V7" s="550"/>
      <c r="W7" s="548" t="s">
        <v>356</v>
      </c>
      <c r="X7" s="549"/>
      <c r="Y7" s="550" t="s">
        <v>360</v>
      </c>
      <c r="Z7" s="550"/>
      <c r="AA7" s="550" t="s">
        <v>361</v>
      </c>
      <c r="AB7" s="550"/>
      <c r="AC7" s="550" t="s">
        <v>362</v>
      </c>
      <c r="AD7" s="550"/>
      <c r="AE7" s="548" t="s">
        <v>356</v>
      </c>
      <c r="AF7" s="549"/>
      <c r="AG7" s="550" t="s">
        <v>363</v>
      </c>
      <c r="AH7" s="550"/>
      <c r="AI7" s="550" t="s">
        <v>364</v>
      </c>
      <c r="AJ7" s="550"/>
      <c r="AK7" s="550" t="s">
        <v>365</v>
      </c>
      <c r="AL7" s="550"/>
      <c r="AM7" s="548" t="s">
        <v>356</v>
      </c>
      <c r="AN7" s="549"/>
      <c r="AO7" s="545"/>
      <c r="AP7" s="546"/>
      <c r="AQ7" s="546"/>
    </row>
    <row r="8" spans="1:43" ht="15.75" customHeight="1">
      <c r="A8" s="542"/>
      <c r="B8" s="542"/>
      <c r="C8" s="542"/>
      <c r="D8" s="544"/>
      <c r="E8" s="544"/>
      <c r="F8" s="544"/>
      <c r="G8" s="544"/>
      <c r="H8" s="544"/>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545"/>
      <c r="AP8" s="546"/>
      <c r="AQ8" s="546"/>
    </row>
    <row r="9" spans="1:43" ht="118.5" customHeight="1">
      <c r="A9" s="551" t="s">
        <v>83</v>
      </c>
      <c r="B9" s="643" t="s">
        <v>84</v>
      </c>
      <c r="C9" s="658" t="s">
        <v>85</v>
      </c>
      <c r="D9" s="57" t="s">
        <v>247</v>
      </c>
      <c r="E9" s="58" t="s">
        <v>291</v>
      </c>
      <c r="F9" s="59" t="s">
        <v>290</v>
      </c>
      <c r="G9" s="59" t="s">
        <v>86</v>
      </c>
      <c r="H9" s="59" t="s">
        <v>27</v>
      </c>
      <c r="I9" s="26" t="e">
        <f>SUM(#REF!)</f>
        <v>#REF!</v>
      </c>
      <c r="J9" s="26" t="e">
        <f>SUM(#REF!)</f>
        <v>#REF!</v>
      </c>
      <c r="K9" s="26" t="e">
        <f>SUM(#REF!)</f>
        <v>#REF!</v>
      </c>
      <c r="L9" s="26" t="e">
        <f>SUM(#REF!)</f>
        <v>#REF!</v>
      </c>
      <c r="M9" s="26" t="e">
        <f>SUM(#REF!)</f>
        <v>#REF!</v>
      </c>
      <c r="N9" s="26" t="e">
        <f>SUM(#REF!)</f>
        <v>#REF!</v>
      </c>
      <c r="O9" s="35" t="e">
        <f>I9+K9+M9</f>
        <v>#REF!</v>
      </c>
      <c r="P9" s="35" t="e">
        <f>J9+L9+N9</f>
        <v>#REF!</v>
      </c>
      <c r="Q9" s="26" t="e">
        <f>SUM(#REF!)</f>
        <v>#REF!</v>
      </c>
      <c r="R9" s="26" t="e">
        <f>SUM(#REF!)</f>
        <v>#REF!</v>
      </c>
      <c r="S9" s="26" t="e">
        <f>SUM(#REF!)</f>
        <v>#REF!</v>
      </c>
      <c r="T9" s="26" t="e">
        <f>SUM(#REF!)</f>
        <v>#REF!</v>
      </c>
      <c r="U9" s="26" t="e">
        <f>SUM(#REF!)</f>
        <v>#REF!</v>
      </c>
      <c r="V9" s="26" t="e">
        <f>SUM(#REF!)</f>
        <v>#REF!</v>
      </c>
      <c r="W9" s="35" t="e">
        <f>Q9+S9+U9</f>
        <v>#REF!</v>
      </c>
      <c r="X9" s="35" t="e">
        <f>R9+T9+V9</f>
        <v>#REF!</v>
      </c>
      <c r="Y9" s="26" t="e">
        <f>SUM(#REF!)</f>
        <v>#REF!</v>
      </c>
      <c r="Z9" s="26" t="e">
        <f>SUM(#REF!)</f>
        <v>#REF!</v>
      </c>
      <c r="AA9" s="26" t="e">
        <f>SUM(#REF!)</f>
        <v>#REF!</v>
      </c>
      <c r="AB9" s="26" t="e">
        <f>SUM(#REF!)</f>
        <v>#REF!</v>
      </c>
      <c r="AC9" s="26" t="e">
        <f>SUM(#REF!)</f>
        <v>#REF!</v>
      </c>
      <c r="AD9" s="26" t="e">
        <f>SUM(#REF!)</f>
        <v>#REF!</v>
      </c>
      <c r="AE9" s="35" t="e">
        <f>Y9+AA9+AC9</f>
        <v>#REF!</v>
      </c>
      <c r="AF9" s="35" t="e">
        <f>Z9+AB9+AD9</f>
        <v>#REF!</v>
      </c>
      <c r="AG9" s="26" t="e">
        <f>SUM(#REF!)</f>
        <v>#REF!</v>
      </c>
      <c r="AH9" s="26" t="e">
        <f>SUM(#REF!)</f>
        <v>#REF!</v>
      </c>
      <c r="AI9" s="26" t="e">
        <f>SUM(#REF!)</f>
        <v>#REF!</v>
      </c>
      <c r="AJ9" s="26" t="e">
        <f>SUM(#REF!)</f>
        <v>#REF!</v>
      </c>
      <c r="AK9" s="26" t="e">
        <f>SUM(#REF!)</f>
        <v>#REF!</v>
      </c>
      <c r="AL9" s="26" t="e">
        <f>SUM(#REF!)</f>
        <v>#REF!</v>
      </c>
      <c r="AM9" s="35" t="e">
        <f>AG9+AI9+AK9</f>
        <v>#REF!</v>
      </c>
      <c r="AN9" s="35" t="e">
        <f>AH9+AJ9+AL9</f>
        <v>#REF!</v>
      </c>
      <c r="AO9" s="36" t="e">
        <f>O9+W9+AE9+AM9</f>
        <v>#REF!</v>
      </c>
      <c r="AP9" s="34" t="e">
        <f>P9+X9+AF9+AN9</f>
        <v>#REF!</v>
      </c>
      <c r="AQ9" s="31" t="e">
        <f>IF(AND(AP9&gt;0,AO9&gt;0),AP9/AO9,0)</f>
        <v>#REF!</v>
      </c>
    </row>
    <row r="10" spans="1:43" ht="134.25" customHeight="1">
      <c r="A10" s="552"/>
      <c r="B10" s="604"/>
      <c r="C10" s="659"/>
      <c r="D10" s="598" t="s">
        <v>87</v>
      </c>
      <c r="E10" s="662" t="s">
        <v>311</v>
      </c>
      <c r="F10" s="605" t="s">
        <v>292</v>
      </c>
      <c r="G10" s="59" t="s">
        <v>327</v>
      </c>
      <c r="H10" s="605" t="s">
        <v>310</v>
      </c>
      <c r="I10" s="592">
        <v>0</v>
      </c>
      <c r="J10" s="592">
        <v>8</v>
      </c>
      <c r="K10" s="592">
        <v>0</v>
      </c>
      <c r="L10" s="592">
        <v>12</v>
      </c>
      <c r="M10" s="592">
        <v>0</v>
      </c>
      <c r="N10" s="592">
        <v>13</v>
      </c>
      <c r="O10" s="594">
        <f>I10+K10+M10</f>
        <v>0</v>
      </c>
      <c r="P10" s="594">
        <f>J10+L10+N10</f>
        <v>33</v>
      </c>
      <c r="Q10" s="592">
        <v>24</v>
      </c>
      <c r="R10" s="592">
        <v>6</v>
      </c>
      <c r="S10" s="592">
        <v>4</v>
      </c>
      <c r="T10" s="592">
        <v>14</v>
      </c>
      <c r="U10" s="592">
        <v>5</v>
      </c>
      <c r="V10" s="592">
        <v>10</v>
      </c>
      <c r="W10" s="594">
        <f>Q10+S10+U10</f>
        <v>33</v>
      </c>
      <c r="X10" s="594">
        <f>R10+T10+V10</f>
        <v>30</v>
      </c>
      <c r="Y10" s="650" t="e">
        <f>SUM('COD 03 DIR TIC POA 2019'!#REF!)</f>
        <v>#REF!</v>
      </c>
      <c r="Z10" s="650" t="e">
        <f>SUM('COD 03 DIR TIC POA 2019'!#REF!)</f>
        <v>#REF!</v>
      </c>
      <c r="AA10" s="650" t="e">
        <f>SUM('COD 03 DIR TIC POA 2019'!#REF!)</f>
        <v>#REF!</v>
      </c>
      <c r="AB10" s="650" t="e">
        <f>SUM('COD 03 DIR TIC POA 2019'!#REF!)</f>
        <v>#REF!</v>
      </c>
      <c r="AC10" s="650" t="e">
        <f>SUM('COD 03 DIR TIC POA 2019'!#REF!)</f>
        <v>#REF!</v>
      </c>
      <c r="AD10" s="650" t="e">
        <f>SUM('COD 03 DIR TIC POA 2019'!#REF!)</f>
        <v>#REF!</v>
      </c>
      <c r="AE10" s="594" t="e">
        <f>Y10+AA10+AC10</f>
        <v>#REF!</v>
      </c>
      <c r="AF10" s="594" t="e">
        <f>Z10+AB10+AD10</f>
        <v>#REF!</v>
      </c>
      <c r="AG10" s="650" t="e">
        <f>SUM('COD 03 DIR TIC POA 2019'!#REF!)</f>
        <v>#REF!</v>
      </c>
      <c r="AH10" s="650" t="e">
        <f>SUM('COD 03 DIR TIC POA 2019'!#REF!)</f>
        <v>#REF!</v>
      </c>
      <c r="AI10" s="650" t="e">
        <f>SUM('COD 03 DIR TIC POA 2019'!#REF!)</f>
        <v>#REF!</v>
      </c>
      <c r="AJ10" s="650" t="e">
        <f>SUM('COD 03 DIR TIC POA 2019'!#REF!)</f>
        <v>#REF!</v>
      </c>
      <c r="AK10" s="650" t="e">
        <f>SUM('COD 03 DIR TIC POA 2019'!#REF!)</f>
        <v>#REF!</v>
      </c>
      <c r="AL10" s="650" t="e">
        <f>SUM('COD 03 DIR TIC POA 2019'!#REF!)</f>
        <v>#REF!</v>
      </c>
      <c r="AM10" s="594" t="e">
        <f>AG10+AI10+AK10</f>
        <v>#REF!</v>
      </c>
      <c r="AN10" s="594" t="e">
        <f>AH10+AJ10+AL10</f>
        <v>#REF!</v>
      </c>
      <c r="AO10" s="590" t="e">
        <f>O10+W10+AE10+AM10</f>
        <v>#REF!</v>
      </c>
      <c r="AP10" s="590" t="e">
        <f>P10+X10+AF10+AN10</f>
        <v>#REF!</v>
      </c>
      <c r="AQ10" s="568">
        <v>1</v>
      </c>
    </row>
    <row r="11" spans="1:43" ht="112.5" customHeight="1">
      <c r="A11" s="552"/>
      <c r="B11" s="604"/>
      <c r="C11" s="659"/>
      <c r="D11" s="598"/>
      <c r="E11" s="662"/>
      <c r="F11" s="605"/>
      <c r="G11" s="59" t="s">
        <v>312</v>
      </c>
      <c r="H11" s="605"/>
      <c r="I11" s="656"/>
      <c r="J11" s="656"/>
      <c r="K11" s="656"/>
      <c r="L11" s="656"/>
      <c r="M11" s="656"/>
      <c r="N11" s="656"/>
      <c r="O11" s="654"/>
      <c r="P11" s="654"/>
      <c r="Q11" s="656"/>
      <c r="R11" s="656"/>
      <c r="S11" s="656"/>
      <c r="T11" s="656"/>
      <c r="U11" s="656"/>
      <c r="V11" s="656"/>
      <c r="W11" s="654"/>
      <c r="X11" s="654"/>
      <c r="Y11" s="656"/>
      <c r="Z11" s="656"/>
      <c r="AA11" s="656"/>
      <c r="AB11" s="656"/>
      <c r="AC11" s="656"/>
      <c r="AD11" s="656"/>
      <c r="AE11" s="654"/>
      <c r="AF11" s="654"/>
      <c r="AG11" s="656"/>
      <c r="AH11" s="656"/>
      <c r="AI11" s="656"/>
      <c r="AJ11" s="656"/>
      <c r="AK11" s="656"/>
      <c r="AL11" s="656"/>
      <c r="AM11" s="654"/>
      <c r="AN11" s="654"/>
      <c r="AO11" s="638"/>
      <c r="AP11" s="638"/>
      <c r="AQ11" s="569"/>
    </row>
    <row r="12" spans="1:43" ht="115.5" customHeight="1">
      <c r="A12" s="552"/>
      <c r="B12" s="604"/>
      <c r="C12" s="659"/>
      <c r="D12" s="598"/>
      <c r="E12" s="662"/>
      <c r="F12" s="605"/>
      <c r="G12" s="59" t="s">
        <v>313</v>
      </c>
      <c r="H12" s="605"/>
      <c r="I12" s="593"/>
      <c r="J12" s="593"/>
      <c r="K12" s="593"/>
      <c r="L12" s="593"/>
      <c r="M12" s="593"/>
      <c r="N12" s="593"/>
      <c r="O12" s="595"/>
      <c r="P12" s="595"/>
      <c r="Q12" s="593"/>
      <c r="R12" s="593"/>
      <c r="S12" s="593"/>
      <c r="T12" s="593"/>
      <c r="U12" s="593"/>
      <c r="V12" s="593"/>
      <c r="W12" s="595"/>
      <c r="X12" s="595"/>
      <c r="Y12" s="593"/>
      <c r="Z12" s="593"/>
      <c r="AA12" s="593"/>
      <c r="AB12" s="593"/>
      <c r="AC12" s="593"/>
      <c r="AD12" s="593"/>
      <c r="AE12" s="595"/>
      <c r="AF12" s="595"/>
      <c r="AG12" s="593"/>
      <c r="AH12" s="593"/>
      <c r="AI12" s="593"/>
      <c r="AJ12" s="593"/>
      <c r="AK12" s="593"/>
      <c r="AL12" s="593"/>
      <c r="AM12" s="595"/>
      <c r="AN12" s="595"/>
      <c r="AO12" s="591"/>
      <c r="AP12" s="591"/>
      <c r="AQ12" s="570"/>
    </row>
    <row r="13" spans="1:43" ht="69">
      <c r="A13" s="552"/>
      <c r="B13" s="604"/>
      <c r="C13" s="659"/>
      <c r="D13" s="558" t="s">
        <v>88</v>
      </c>
      <c r="E13" s="599" t="s">
        <v>89</v>
      </c>
      <c r="F13" s="557" t="s">
        <v>90</v>
      </c>
      <c r="G13" s="52" t="s">
        <v>229</v>
      </c>
      <c r="H13" s="557" t="s">
        <v>13</v>
      </c>
      <c r="I13" s="592">
        <v>0</v>
      </c>
      <c r="J13" s="592">
        <v>0</v>
      </c>
      <c r="K13" s="592">
        <v>0</v>
      </c>
      <c r="L13" s="592">
        <v>0</v>
      </c>
      <c r="M13" s="592">
        <v>0</v>
      </c>
      <c r="N13" s="592">
        <v>0</v>
      </c>
      <c r="O13" s="594">
        <f>I13+K13+M13</f>
        <v>0</v>
      </c>
      <c r="P13" s="594">
        <f>J13+L13+N13</f>
        <v>0</v>
      </c>
      <c r="Q13" s="592">
        <v>0</v>
      </c>
      <c r="R13" s="592">
        <v>0</v>
      </c>
      <c r="S13" s="592">
        <v>0</v>
      </c>
      <c r="T13" s="592">
        <v>0</v>
      </c>
      <c r="U13" s="592">
        <v>0</v>
      </c>
      <c r="V13" s="592">
        <v>0</v>
      </c>
      <c r="W13" s="594">
        <f>Q13+S13+U13</f>
        <v>0</v>
      </c>
      <c r="X13" s="594">
        <f>R13+T13+V13</f>
        <v>0</v>
      </c>
      <c r="Y13" s="592">
        <v>0</v>
      </c>
      <c r="Z13" s="652">
        <v>0</v>
      </c>
      <c r="AA13" s="592">
        <v>1</v>
      </c>
      <c r="AB13" s="652">
        <v>0</v>
      </c>
      <c r="AC13" s="592">
        <v>0</v>
      </c>
      <c r="AD13" s="652">
        <v>0</v>
      </c>
      <c r="AE13" s="594">
        <f>Y13+AA13+AC13</f>
        <v>1</v>
      </c>
      <c r="AF13" s="594">
        <f>Z13+AB13+AD13</f>
        <v>0</v>
      </c>
      <c r="AG13" s="650" t="e">
        <f>SUM(#REF!)</f>
        <v>#REF!</v>
      </c>
      <c r="AH13" s="650" t="e">
        <f>SUM(#REF!)</f>
        <v>#REF!</v>
      </c>
      <c r="AI13" s="650" t="e">
        <f>SUM(#REF!)</f>
        <v>#REF!</v>
      </c>
      <c r="AJ13" s="650" t="e">
        <f>SUM(#REF!)</f>
        <v>#REF!</v>
      </c>
      <c r="AK13" s="650" t="e">
        <f>SUM(#REF!)</f>
        <v>#REF!</v>
      </c>
      <c r="AL13" s="650" t="e">
        <f>SUM(#REF!)</f>
        <v>#REF!</v>
      </c>
      <c r="AM13" s="594" t="e">
        <f>AG13+AI13+AK13</f>
        <v>#REF!</v>
      </c>
      <c r="AN13" s="594" t="e">
        <f>AH13+AJ13+AL13</f>
        <v>#REF!</v>
      </c>
      <c r="AO13" s="590" t="e">
        <f>O13+W13+AE13+AM13</f>
        <v>#REF!</v>
      </c>
      <c r="AP13" s="590" t="e">
        <f>P13+X13+AF13+AN13</f>
        <v>#REF!</v>
      </c>
      <c r="AQ13" s="568" t="e">
        <f>IF(AND(AP13&gt;0,AO13&gt;0),AP13/AO13,0)</f>
        <v>#REF!</v>
      </c>
    </row>
    <row r="14" spans="1:43" ht="80.25" customHeight="1">
      <c r="A14" s="552"/>
      <c r="B14" s="604"/>
      <c r="C14" s="660"/>
      <c r="D14" s="558"/>
      <c r="E14" s="556"/>
      <c r="F14" s="558"/>
      <c r="G14" s="52" t="s">
        <v>91</v>
      </c>
      <c r="H14" s="557"/>
      <c r="I14" s="593"/>
      <c r="J14" s="593"/>
      <c r="K14" s="593"/>
      <c r="L14" s="593"/>
      <c r="M14" s="593"/>
      <c r="N14" s="593"/>
      <c r="O14" s="595"/>
      <c r="P14" s="595"/>
      <c r="Q14" s="593"/>
      <c r="R14" s="593"/>
      <c r="S14" s="593"/>
      <c r="T14" s="593"/>
      <c r="U14" s="593"/>
      <c r="V14" s="593"/>
      <c r="W14" s="595"/>
      <c r="X14" s="595"/>
      <c r="Y14" s="593"/>
      <c r="Z14" s="653"/>
      <c r="AA14" s="593"/>
      <c r="AB14" s="653"/>
      <c r="AC14" s="593"/>
      <c r="AD14" s="653"/>
      <c r="AE14" s="595"/>
      <c r="AF14" s="595"/>
      <c r="AG14" s="651"/>
      <c r="AH14" s="651"/>
      <c r="AI14" s="651"/>
      <c r="AJ14" s="651"/>
      <c r="AK14" s="651"/>
      <c r="AL14" s="651"/>
      <c r="AM14" s="595"/>
      <c r="AN14" s="595"/>
      <c r="AO14" s="591"/>
      <c r="AP14" s="591"/>
      <c r="AQ14" s="570"/>
    </row>
    <row r="15" spans="1:43" ht="64.5" customHeight="1">
      <c r="A15" s="552"/>
      <c r="B15" s="613" t="s">
        <v>371</v>
      </c>
      <c r="C15" s="658" t="s">
        <v>85</v>
      </c>
      <c r="D15" s="661" t="s">
        <v>293</v>
      </c>
      <c r="E15" s="662" t="s">
        <v>314</v>
      </c>
      <c r="F15" s="605" t="s">
        <v>315</v>
      </c>
      <c r="G15" s="52" t="s">
        <v>93</v>
      </c>
      <c r="H15" s="557" t="s">
        <v>13</v>
      </c>
      <c r="I15" s="592">
        <v>0</v>
      </c>
      <c r="J15" s="592">
        <v>0</v>
      </c>
      <c r="K15" s="592">
        <v>0</v>
      </c>
      <c r="L15" s="592">
        <v>0</v>
      </c>
      <c r="M15" s="592">
        <v>0</v>
      </c>
      <c r="N15" s="592">
        <v>0</v>
      </c>
      <c r="O15" s="594">
        <f>I15+K15+M15</f>
        <v>0</v>
      </c>
      <c r="P15" s="594">
        <f>J15+L15+N15</f>
        <v>0</v>
      </c>
      <c r="Q15" s="592">
        <v>0</v>
      </c>
      <c r="R15" s="592">
        <v>0</v>
      </c>
      <c r="S15" s="592">
        <v>0</v>
      </c>
      <c r="T15" s="592">
        <v>0</v>
      </c>
      <c r="U15" s="592">
        <v>0</v>
      </c>
      <c r="V15" s="592">
        <v>0</v>
      </c>
      <c r="W15" s="594">
        <f>Q15+S15+U15</f>
        <v>0</v>
      </c>
      <c r="X15" s="594">
        <f>R15+T15+V15</f>
        <v>0</v>
      </c>
      <c r="Y15" s="592">
        <v>0</v>
      </c>
      <c r="Z15" s="652">
        <v>0</v>
      </c>
      <c r="AA15" s="592">
        <v>0</v>
      </c>
      <c r="AB15" s="652">
        <v>0</v>
      </c>
      <c r="AC15" s="592">
        <v>0</v>
      </c>
      <c r="AD15" s="652">
        <v>0</v>
      </c>
      <c r="AE15" s="594">
        <f>Y15+AA15+AC15</f>
        <v>0</v>
      </c>
      <c r="AF15" s="594">
        <f>Z15+AB15+AD15</f>
        <v>0</v>
      </c>
      <c r="AG15" s="650" t="e">
        <f>SUM(#REF!)</f>
        <v>#REF!</v>
      </c>
      <c r="AH15" s="650" t="e">
        <f>SUM(#REF!)</f>
        <v>#REF!</v>
      </c>
      <c r="AI15" s="650" t="e">
        <f>SUM(#REF!)</f>
        <v>#REF!</v>
      </c>
      <c r="AJ15" s="650" t="e">
        <f>SUM(#REF!)</f>
        <v>#REF!</v>
      </c>
      <c r="AK15" s="650" t="e">
        <f>SUM(#REF!)</f>
        <v>#REF!</v>
      </c>
      <c r="AL15" s="650" t="e">
        <f>SUM(#REF!)</f>
        <v>#REF!</v>
      </c>
      <c r="AM15" s="594" t="e">
        <f>AG15+AI15+AK15</f>
        <v>#REF!</v>
      </c>
      <c r="AN15" s="594" t="e">
        <f>AH15+AJ15+AL15</f>
        <v>#REF!</v>
      </c>
      <c r="AO15" s="590" t="e">
        <f>O15+W15+AE15+AM15</f>
        <v>#REF!</v>
      </c>
      <c r="AP15" s="590" t="e">
        <f>P15+X15+AF15+AN15</f>
        <v>#REF!</v>
      </c>
      <c r="AQ15" s="568" t="e">
        <f>IF(AND(AP15&gt;0,AO15&gt;0),AP15/AO15,0)</f>
        <v>#REF!</v>
      </c>
    </row>
    <row r="16" spans="1:43" ht="112.5" customHeight="1">
      <c r="A16" s="552"/>
      <c r="B16" s="614"/>
      <c r="C16" s="659"/>
      <c r="D16" s="661"/>
      <c r="E16" s="662"/>
      <c r="F16" s="605"/>
      <c r="G16" s="52" t="s">
        <v>94</v>
      </c>
      <c r="H16" s="558"/>
      <c r="I16" s="656"/>
      <c r="J16" s="656"/>
      <c r="K16" s="656"/>
      <c r="L16" s="656"/>
      <c r="M16" s="656"/>
      <c r="N16" s="656"/>
      <c r="O16" s="654"/>
      <c r="P16" s="654"/>
      <c r="Q16" s="656"/>
      <c r="R16" s="656"/>
      <c r="S16" s="656"/>
      <c r="T16" s="656"/>
      <c r="U16" s="656"/>
      <c r="V16" s="656"/>
      <c r="W16" s="654"/>
      <c r="X16" s="654"/>
      <c r="Y16" s="656"/>
      <c r="Z16" s="657"/>
      <c r="AA16" s="656"/>
      <c r="AB16" s="657"/>
      <c r="AC16" s="656"/>
      <c r="AD16" s="657"/>
      <c r="AE16" s="654"/>
      <c r="AF16" s="654"/>
      <c r="AG16" s="655"/>
      <c r="AH16" s="655"/>
      <c r="AI16" s="655"/>
      <c r="AJ16" s="655"/>
      <c r="AK16" s="655"/>
      <c r="AL16" s="655"/>
      <c r="AM16" s="654"/>
      <c r="AN16" s="654"/>
      <c r="AO16" s="638"/>
      <c r="AP16" s="638"/>
      <c r="AQ16" s="569"/>
    </row>
    <row r="17" spans="1:43" ht="47.25" customHeight="1">
      <c r="A17" s="552"/>
      <c r="B17" s="614"/>
      <c r="C17" s="659"/>
      <c r="D17" s="661"/>
      <c r="E17" s="662"/>
      <c r="F17" s="605"/>
      <c r="G17" s="52" t="s">
        <v>95</v>
      </c>
      <c r="H17" s="558"/>
      <c r="I17" s="656"/>
      <c r="J17" s="656"/>
      <c r="K17" s="656"/>
      <c r="L17" s="656"/>
      <c r="M17" s="656"/>
      <c r="N17" s="656"/>
      <c r="O17" s="654"/>
      <c r="P17" s="654"/>
      <c r="Q17" s="656"/>
      <c r="R17" s="656"/>
      <c r="S17" s="656"/>
      <c r="T17" s="656"/>
      <c r="U17" s="656"/>
      <c r="V17" s="656"/>
      <c r="W17" s="654"/>
      <c r="X17" s="654"/>
      <c r="Y17" s="656"/>
      <c r="Z17" s="657"/>
      <c r="AA17" s="656"/>
      <c r="AB17" s="657"/>
      <c r="AC17" s="656"/>
      <c r="AD17" s="657"/>
      <c r="AE17" s="654"/>
      <c r="AF17" s="654"/>
      <c r="AG17" s="655"/>
      <c r="AH17" s="655"/>
      <c r="AI17" s="655"/>
      <c r="AJ17" s="655"/>
      <c r="AK17" s="655"/>
      <c r="AL17" s="655"/>
      <c r="AM17" s="654"/>
      <c r="AN17" s="654"/>
      <c r="AO17" s="638"/>
      <c r="AP17" s="638"/>
      <c r="AQ17" s="569"/>
    </row>
    <row r="18" spans="1:43" ht="76.5" customHeight="1">
      <c r="A18" s="552"/>
      <c r="B18" s="614"/>
      <c r="C18" s="659"/>
      <c r="D18" s="661"/>
      <c r="E18" s="662"/>
      <c r="F18" s="605"/>
      <c r="G18" s="52" t="s">
        <v>96</v>
      </c>
      <c r="H18" s="558"/>
      <c r="I18" s="656"/>
      <c r="J18" s="656"/>
      <c r="K18" s="656"/>
      <c r="L18" s="656"/>
      <c r="M18" s="656"/>
      <c r="N18" s="656"/>
      <c r="O18" s="654"/>
      <c r="P18" s="654"/>
      <c r="Q18" s="656"/>
      <c r="R18" s="656"/>
      <c r="S18" s="656"/>
      <c r="T18" s="656"/>
      <c r="U18" s="656"/>
      <c r="V18" s="656"/>
      <c r="W18" s="654"/>
      <c r="X18" s="654"/>
      <c r="Y18" s="656"/>
      <c r="Z18" s="657"/>
      <c r="AA18" s="656"/>
      <c r="AB18" s="657"/>
      <c r="AC18" s="656"/>
      <c r="AD18" s="657"/>
      <c r="AE18" s="654"/>
      <c r="AF18" s="654"/>
      <c r="AG18" s="655"/>
      <c r="AH18" s="655"/>
      <c r="AI18" s="655"/>
      <c r="AJ18" s="655"/>
      <c r="AK18" s="655"/>
      <c r="AL18" s="655"/>
      <c r="AM18" s="654"/>
      <c r="AN18" s="654"/>
      <c r="AO18" s="638"/>
      <c r="AP18" s="638"/>
      <c r="AQ18" s="569"/>
    </row>
    <row r="19" spans="1:43" ht="96" customHeight="1">
      <c r="A19" s="552"/>
      <c r="B19" s="614"/>
      <c r="C19" s="659"/>
      <c r="D19" s="661"/>
      <c r="E19" s="662"/>
      <c r="F19" s="605"/>
      <c r="G19" s="52" t="s">
        <v>97</v>
      </c>
      <c r="H19" s="52" t="s">
        <v>385</v>
      </c>
      <c r="I19" s="593"/>
      <c r="J19" s="593"/>
      <c r="K19" s="593"/>
      <c r="L19" s="593"/>
      <c r="M19" s="593"/>
      <c r="N19" s="593"/>
      <c r="O19" s="595"/>
      <c r="P19" s="595"/>
      <c r="Q19" s="593"/>
      <c r="R19" s="593"/>
      <c r="S19" s="593"/>
      <c r="T19" s="593"/>
      <c r="U19" s="593"/>
      <c r="V19" s="593"/>
      <c r="W19" s="595"/>
      <c r="X19" s="595"/>
      <c r="Y19" s="593"/>
      <c r="Z19" s="653"/>
      <c r="AA19" s="593"/>
      <c r="AB19" s="653"/>
      <c r="AC19" s="593"/>
      <c r="AD19" s="653"/>
      <c r="AE19" s="595"/>
      <c r="AF19" s="595"/>
      <c r="AG19" s="651"/>
      <c r="AH19" s="651"/>
      <c r="AI19" s="651"/>
      <c r="AJ19" s="651"/>
      <c r="AK19" s="651"/>
      <c r="AL19" s="651"/>
      <c r="AM19" s="595"/>
      <c r="AN19" s="595"/>
      <c r="AO19" s="591"/>
      <c r="AP19" s="591"/>
      <c r="AQ19" s="570"/>
    </row>
    <row r="20" spans="1:43" ht="69">
      <c r="A20" s="552"/>
      <c r="B20" s="614"/>
      <c r="C20" s="659"/>
      <c r="D20" s="558" t="s">
        <v>294</v>
      </c>
      <c r="E20" s="599" t="s">
        <v>98</v>
      </c>
      <c r="F20" s="557" t="s">
        <v>99</v>
      </c>
      <c r="G20" s="52" t="s">
        <v>388</v>
      </c>
      <c r="H20" s="557" t="s">
        <v>13</v>
      </c>
      <c r="I20" s="592">
        <v>0</v>
      </c>
      <c r="J20" s="592">
        <v>0</v>
      </c>
      <c r="K20" s="592">
        <v>0</v>
      </c>
      <c r="L20" s="592">
        <v>0</v>
      </c>
      <c r="M20" s="592">
        <v>0</v>
      </c>
      <c r="N20" s="592">
        <v>0</v>
      </c>
      <c r="O20" s="594">
        <f>I20+K20+M20</f>
        <v>0</v>
      </c>
      <c r="P20" s="594">
        <f>J20+L20+N20</f>
        <v>0</v>
      </c>
      <c r="Q20" s="592">
        <v>0</v>
      </c>
      <c r="R20" s="592">
        <v>0</v>
      </c>
      <c r="S20" s="592">
        <v>0</v>
      </c>
      <c r="T20" s="592">
        <v>0</v>
      </c>
      <c r="U20" s="592">
        <v>0</v>
      </c>
      <c r="V20" s="592">
        <v>0</v>
      </c>
      <c r="W20" s="594">
        <f>Q20+S20+U20</f>
        <v>0</v>
      </c>
      <c r="X20" s="594">
        <f>R20+T20+V20</f>
        <v>0</v>
      </c>
      <c r="Y20" s="592">
        <v>0</v>
      </c>
      <c r="Z20" s="652">
        <v>0</v>
      </c>
      <c r="AA20" s="592">
        <v>0</v>
      </c>
      <c r="AB20" s="652">
        <v>0</v>
      </c>
      <c r="AC20" s="592">
        <v>0</v>
      </c>
      <c r="AD20" s="652">
        <v>0</v>
      </c>
      <c r="AE20" s="594">
        <f>Y20+AA20+AC20</f>
        <v>0</v>
      </c>
      <c r="AF20" s="594">
        <f>Z20+AB20+AD20</f>
        <v>0</v>
      </c>
      <c r="AG20" s="650" t="e">
        <f>SUM(#REF!)</f>
        <v>#REF!</v>
      </c>
      <c r="AH20" s="650" t="e">
        <f>SUM(#REF!)</f>
        <v>#REF!</v>
      </c>
      <c r="AI20" s="650" t="e">
        <f>SUM(#REF!)</f>
        <v>#REF!</v>
      </c>
      <c r="AJ20" s="650" t="e">
        <f>SUM(#REF!)</f>
        <v>#REF!</v>
      </c>
      <c r="AK20" s="650" t="e">
        <f>SUM(#REF!)</f>
        <v>#REF!</v>
      </c>
      <c r="AL20" s="650" t="e">
        <f>SUM(#REF!)</f>
        <v>#REF!</v>
      </c>
      <c r="AM20" s="594" t="e">
        <f>AG20+AI20+AK20</f>
        <v>#REF!</v>
      </c>
      <c r="AN20" s="594" t="e">
        <f>AH20+AJ20+AL20</f>
        <v>#REF!</v>
      </c>
      <c r="AO20" s="590" t="e">
        <f>O20+W20+AE20+AM20</f>
        <v>#REF!</v>
      </c>
      <c r="AP20" s="590" t="e">
        <f>P20+X20+AF20+AN20</f>
        <v>#REF!</v>
      </c>
      <c r="AQ20" s="568" t="e">
        <f>IF(AND(AP20&gt;0,AO20&gt;0),AP20/AO20,0)</f>
        <v>#REF!</v>
      </c>
    </row>
    <row r="21" spans="1:43" ht="89.25" customHeight="1">
      <c r="A21" s="553"/>
      <c r="B21" s="615"/>
      <c r="C21" s="660"/>
      <c r="D21" s="558"/>
      <c r="E21" s="556"/>
      <c r="F21" s="558"/>
      <c r="G21" s="98" t="s">
        <v>419</v>
      </c>
      <c r="H21" s="558"/>
      <c r="I21" s="593"/>
      <c r="J21" s="593"/>
      <c r="K21" s="593"/>
      <c r="L21" s="593"/>
      <c r="M21" s="593"/>
      <c r="N21" s="593"/>
      <c r="O21" s="595"/>
      <c r="P21" s="595"/>
      <c r="Q21" s="593"/>
      <c r="R21" s="593"/>
      <c r="S21" s="593"/>
      <c r="T21" s="593"/>
      <c r="U21" s="593"/>
      <c r="V21" s="593"/>
      <c r="W21" s="595"/>
      <c r="X21" s="595"/>
      <c r="Y21" s="593"/>
      <c r="Z21" s="653"/>
      <c r="AA21" s="593"/>
      <c r="AB21" s="653"/>
      <c r="AC21" s="593"/>
      <c r="AD21" s="653"/>
      <c r="AE21" s="595"/>
      <c r="AF21" s="595"/>
      <c r="AG21" s="651"/>
      <c r="AH21" s="651"/>
      <c r="AI21" s="651"/>
      <c r="AJ21" s="651"/>
      <c r="AK21" s="651"/>
      <c r="AL21" s="651"/>
      <c r="AM21" s="595"/>
      <c r="AN21" s="595"/>
      <c r="AO21" s="591"/>
      <c r="AP21" s="591"/>
      <c r="AQ21" s="570"/>
    </row>
    <row r="22" spans="1:43" ht="18">
      <c r="A22" s="584" t="s">
        <v>377</v>
      </c>
      <c r="B22" s="585"/>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5"/>
      <c r="AL22" s="585"/>
      <c r="AM22" s="585"/>
      <c r="AN22" s="585"/>
      <c r="AO22" s="585"/>
      <c r="AP22" s="586"/>
      <c r="AQ22" s="23" t="e">
        <f>AVERAGE(AQ9:AQ21)</f>
        <v>#REF!</v>
      </c>
    </row>
    <row r="23" spans="1:43" ht="17.25">
      <c r="A23" s="4"/>
      <c r="B23" s="4"/>
      <c r="C23" s="10"/>
      <c r="D23" s="4"/>
      <c r="E23" s="4"/>
      <c r="F23" s="4"/>
      <c r="G23" s="4"/>
      <c r="H23" s="5"/>
    </row>
    <row r="24" spans="1:43" ht="13.5" customHeight="1">
      <c r="A24" s="587" t="s">
        <v>185</v>
      </c>
      <c r="B24" s="588"/>
      <c r="C24" s="588"/>
      <c r="D24" s="588"/>
      <c r="E24" s="588"/>
      <c r="F24" s="588"/>
      <c r="G24" s="588"/>
      <c r="H24" s="588"/>
    </row>
    <row r="25" spans="1:43" ht="15" customHeight="1">
      <c r="A25" s="588"/>
      <c r="B25" s="588"/>
      <c r="C25" s="588"/>
      <c r="D25" s="588"/>
      <c r="E25" s="588"/>
      <c r="F25" s="588"/>
      <c r="G25" s="588"/>
      <c r="H25" s="588"/>
    </row>
    <row r="26" spans="1:43" ht="17.25">
      <c r="A26" s="4"/>
      <c r="B26" s="589"/>
      <c r="C26" s="589"/>
      <c r="D26" s="589"/>
      <c r="E26" s="589"/>
      <c r="F26" s="589"/>
      <c r="G26" s="589"/>
      <c r="H26" s="589"/>
    </row>
    <row r="27" spans="1:43" ht="17.25">
      <c r="A27" s="4"/>
      <c r="B27" s="4"/>
      <c r="C27" s="10"/>
      <c r="D27" s="4"/>
      <c r="E27" s="4"/>
      <c r="F27" s="4"/>
      <c r="G27" s="4"/>
      <c r="H27" s="5"/>
    </row>
    <row r="28" spans="1:43" ht="17.25">
      <c r="A28" s="578" t="s">
        <v>413</v>
      </c>
      <c r="B28" s="579"/>
      <c r="C28" s="579"/>
      <c r="D28" s="4"/>
      <c r="E28" s="4"/>
      <c r="F28" s="580" t="s">
        <v>372</v>
      </c>
      <c r="G28" s="581" t="s">
        <v>391</v>
      </c>
      <c r="H28" s="581"/>
    </row>
    <row r="29" spans="1:43" ht="17.25">
      <c r="A29" s="4"/>
      <c r="B29" s="4"/>
      <c r="C29" s="10"/>
      <c r="D29" s="4"/>
      <c r="E29" s="4"/>
      <c r="F29" s="580"/>
      <c r="G29" s="582" t="s">
        <v>382</v>
      </c>
      <c r="H29" s="583"/>
    </row>
    <row r="30" spans="1:43" ht="13.5" customHeight="1">
      <c r="A30" s="4"/>
      <c r="B30" s="4"/>
      <c r="C30" s="10"/>
      <c r="D30" s="4"/>
      <c r="E30" s="4"/>
      <c r="F30" s="4"/>
      <c r="G30" s="4"/>
      <c r="H30" s="5"/>
    </row>
    <row r="31" spans="1:43" ht="15" customHeight="1">
      <c r="A31" s="4"/>
      <c r="B31" s="4"/>
      <c r="C31" s="10"/>
      <c r="D31" s="4"/>
      <c r="E31" s="4"/>
      <c r="F31" s="4"/>
      <c r="G31" s="4"/>
      <c r="H31" s="5"/>
    </row>
    <row r="32" spans="1:43" ht="17.25">
      <c r="A32" s="4"/>
      <c r="B32" s="4"/>
      <c r="C32" s="10"/>
      <c r="D32" s="4"/>
      <c r="E32" s="4"/>
      <c r="F32" s="4"/>
      <c r="G32" s="4"/>
      <c r="H32" s="5"/>
    </row>
    <row r="33" spans="1:8" ht="15" customHeight="1">
      <c r="A33" s="4"/>
      <c r="B33" s="4"/>
      <c r="C33" s="10"/>
      <c r="D33" s="577" t="s">
        <v>392</v>
      </c>
      <c r="E33" s="577"/>
      <c r="F33" s="577"/>
      <c r="G33" s="577"/>
      <c r="H33" s="4"/>
    </row>
    <row r="34" spans="1:8" ht="15" customHeight="1">
      <c r="A34" s="4"/>
      <c r="B34" s="4"/>
      <c r="C34" s="10"/>
      <c r="D34" s="4"/>
      <c r="E34" s="4"/>
      <c r="F34" s="5"/>
      <c r="G34" s="4"/>
      <c r="H34" s="4"/>
    </row>
    <row r="35" spans="1:8" ht="15" customHeight="1">
      <c r="A35" s="4"/>
      <c r="B35" s="4"/>
      <c r="C35" s="10"/>
      <c r="D35" s="577" t="s">
        <v>383</v>
      </c>
      <c r="E35" s="577"/>
      <c r="F35" s="577"/>
      <c r="G35" s="577"/>
      <c r="H35" s="4"/>
    </row>
    <row r="36" spans="1:8" ht="15" customHeight="1">
      <c r="A36" s="4"/>
      <c r="B36" s="4"/>
      <c r="C36" s="10"/>
      <c r="D36" s="4"/>
      <c r="E36" s="4"/>
      <c r="F36" s="5"/>
      <c r="G36" s="4"/>
      <c r="H36" s="4"/>
    </row>
    <row r="37" spans="1:8" ht="15" customHeight="1">
      <c r="A37" s="4"/>
      <c r="B37" s="4"/>
      <c r="C37" s="10"/>
      <c r="D37" s="577" t="s">
        <v>384</v>
      </c>
      <c r="E37" s="577"/>
      <c r="F37" s="577"/>
      <c r="G37" s="577"/>
      <c r="H37" s="4"/>
    </row>
  </sheetData>
  <sheetProtection algorithmName="SHA-512" hashValue="g6s/bUPqCGuPexbiHyfS0Lumv8iBfl6NzgVpgr6LccrQSEO6Zpj3Jf4C5fY4I2bq7cJ7Q+WkKJ084TqMvkjtkg==" saltValue="12tzXeDqnaHn3UdpgP2PvA==" spinCount="100000" sheet="1" objects="1" scenarios="1"/>
  <mergeCells count="207">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 ref="I7:J7"/>
    <mergeCell ref="K7:L7"/>
    <mergeCell ref="M7:N7"/>
    <mergeCell ref="O7:P7"/>
    <mergeCell ref="Q7:R7"/>
    <mergeCell ref="S7:T7"/>
    <mergeCell ref="G5:G8"/>
    <mergeCell ref="H5:H8"/>
    <mergeCell ref="I5:AN5"/>
    <mergeCell ref="AG7:AH7"/>
    <mergeCell ref="AI7:AJ7"/>
    <mergeCell ref="AK7:AL7"/>
    <mergeCell ref="AM7:AN7"/>
    <mergeCell ref="U7:V7"/>
    <mergeCell ref="W7:X7"/>
    <mergeCell ref="Y7:Z7"/>
    <mergeCell ref="AA7:AB7"/>
    <mergeCell ref="AC7:AD7"/>
    <mergeCell ref="AE7:AF7"/>
    <mergeCell ref="I10:I12"/>
    <mergeCell ref="J10:J12"/>
    <mergeCell ref="K10:K12"/>
    <mergeCell ref="L10:L12"/>
    <mergeCell ref="M10:M12"/>
    <mergeCell ref="N10:N12"/>
    <mergeCell ref="A9:A21"/>
    <mergeCell ref="B9:B14"/>
    <mergeCell ref="C9:C14"/>
    <mergeCell ref="D10:D12"/>
    <mergeCell ref="E10:E12"/>
    <mergeCell ref="F10:F12"/>
    <mergeCell ref="H10:H12"/>
    <mergeCell ref="I15:I19"/>
    <mergeCell ref="J15:J19"/>
    <mergeCell ref="K15:K19"/>
    <mergeCell ref="L15:L19"/>
    <mergeCell ref="M15:M19"/>
    <mergeCell ref="N15:N19"/>
    <mergeCell ref="J13:J14"/>
    <mergeCell ref="K13:K14"/>
    <mergeCell ref="L13:L14"/>
    <mergeCell ref="M13:M14"/>
    <mergeCell ref="N13:N14"/>
    <mergeCell ref="W10:W12"/>
    <mergeCell ref="X10:X12"/>
    <mergeCell ref="Y10:Y12"/>
    <mergeCell ref="Z10:Z12"/>
    <mergeCell ref="O10:O12"/>
    <mergeCell ref="P10:P12"/>
    <mergeCell ref="Q10:Q12"/>
    <mergeCell ref="R10:R12"/>
    <mergeCell ref="S10:S12"/>
    <mergeCell ref="T10:T12"/>
    <mergeCell ref="AM10:AM12"/>
    <mergeCell ref="AN10:AN12"/>
    <mergeCell ref="AO10:AO12"/>
    <mergeCell ref="AP10:AP12"/>
    <mergeCell ref="AQ10:AQ12"/>
    <mergeCell ref="D13:D14"/>
    <mergeCell ref="E13:E14"/>
    <mergeCell ref="F13:F14"/>
    <mergeCell ref="H13:H14"/>
    <mergeCell ref="I13:I14"/>
    <mergeCell ref="AG10:AG12"/>
    <mergeCell ref="AH10:AH12"/>
    <mergeCell ref="AI10:AI12"/>
    <mergeCell ref="AJ10:AJ12"/>
    <mergeCell ref="AK10:AK12"/>
    <mergeCell ref="AL10:AL12"/>
    <mergeCell ref="AA10:AA12"/>
    <mergeCell ref="AB10:AB12"/>
    <mergeCell ref="AC10:AC12"/>
    <mergeCell ref="AD10:AD12"/>
    <mergeCell ref="AE10:AE12"/>
    <mergeCell ref="AF10:AF12"/>
    <mergeCell ref="U10:U12"/>
    <mergeCell ref="V10:V12"/>
    <mergeCell ref="AQ13:AQ14"/>
    <mergeCell ref="B15:B21"/>
    <mergeCell ref="C15:C21"/>
    <mergeCell ref="D15:D19"/>
    <mergeCell ref="E15:E19"/>
    <mergeCell ref="F15:F19"/>
    <mergeCell ref="H15:H18"/>
    <mergeCell ref="AH13:AH14"/>
    <mergeCell ref="AI13:AI14"/>
    <mergeCell ref="AJ13:AJ14"/>
    <mergeCell ref="AK13:AK14"/>
    <mergeCell ref="AL13:AL14"/>
    <mergeCell ref="AM13:AM14"/>
    <mergeCell ref="AB13:AB14"/>
    <mergeCell ref="AC13:AC14"/>
    <mergeCell ref="AD13:AD14"/>
    <mergeCell ref="AE13:AE14"/>
    <mergeCell ref="AF13:AF14"/>
    <mergeCell ref="AG13:AG14"/>
    <mergeCell ref="V13:V14"/>
    <mergeCell ref="W13:W14"/>
    <mergeCell ref="X13:X14"/>
    <mergeCell ref="Y13:Y14"/>
    <mergeCell ref="Z13:Z14"/>
    <mergeCell ref="AN13:AN14"/>
    <mergeCell ref="AO13:AO14"/>
    <mergeCell ref="AP13:AP14"/>
    <mergeCell ref="AA13:AA14"/>
    <mergeCell ref="P13:P14"/>
    <mergeCell ref="Q13:Q14"/>
    <mergeCell ref="R13:R14"/>
    <mergeCell ref="S13:S14"/>
    <mergeCell ref="T13:T14"/>
    <mergeCell ref="U13:U14"/>
    <mergeCell ref="O13:O14"/>
    <mergeCell ref="W15:W19"/>
    <mergeCell ref="X15:X19"/>
    <mergeCell ref="Y15:Y19"/>
    <mergeCell ref="Z15:Z19"/>
    <mergeCell ref="O15:O19"/>
    <mergeCell ref="P15:P19"/>
    <mergeCell ref="Q15:Q19"/>
    <mergeCell ref="R15:R19"/>
    <mergeCell ref="S15:S19"/>
    <mergeCell ref="T15:T19"/>
    <mergeCell ref="AM15:AM19"/>
    <mergeCell ref="AN15:AN19"/>
    <mergeCell ref="AO15:AO19"/>
    <mergeCell ref="AP15:AP19"/>
    <mergeCell ref="AQ15:AQ19"/>
    <mergeCell ref="D20:D21"/>
    <mergeCell ref="E20:E21"/>
    <mergeCell ref="F20:F21"/>
    <mergeCell ref="H20:H21"/>
    <mergeCell ref="I20:I21"/>
    <mergeCell ref="AG15:AG19"/>
    <mergeCell ref="AH15:AH19"/>
    <mergeCell ref="AI15:AI19"/>
    <mergeCell ref="AJ15:AJ19"/>
    <mergeCell ref="AK15:AK19"/>
    <mergeCell ref="AL15:AL19"/>
    <mergeCell ref="AA15:AA19"/>
    <mergeCell ref="AB15:AB19"/>
    <mergeCell ref="AC15:AC19"/>
    <mergeCell ref="AD15:AD19"/>
    <mergeCell ref="AE15:AE19"/>
    <mergeCell ref="AF15:AF19"/>
    <mergeCell ref="U15:U19"/>
    <mergeCell ref="V15:V19"/>
    <mergeCell ref="P20:P21"/>
    <mergeCell ref="Q20:Q21"/>
    <mergeCell ref="R20:R21"/>
    <mergeCell ref="S20:S21"/>
    <mergeCell ref="T20:T21"/>
    <mergeCell ref="U20:U21"/>
    <mergeCell ref="J20:J21"/>
    <mergeCell ref="K20:K21"/>
    <mergeCell ref="L20:L21"/>
    <mergeCell ref="M20:M21"/>
    <mergeCell ref="N20:N21"/>
    <mergeCell ref="O20:O21"/>
    <mergeCell ref="AB20:AB21"/>
    <mergeCell ref="AC20:AC21"/>
    <mergeCell ref="AD20:AD21"/>
    <mergeCell ref="AE20:AE21"/>
    <mergeCell ref="AF20:AF21"/>
    <mergeCell ref="AG20:AG21"/>
    <mergeCell ref="V20:V21"/>
    <mergeCell ref="W20:W21"/>
    <mergeCell ref="X20:X21"/>
    <mergeCell ref="Y20:Y21"/>
    <mergeCell ref="Z20:Z21"/>
    <mergeCell ref="AA20:AA21"/>
    <mergeCell ref="AN20:AN21"/>
    <mergeCell ref="AO20:AO21"/>
    <mergeCell ref="AP20:AP21"/>
    <mergeCell ref="AQ20:AQ21"/>
    <mergeCell ref="AH20:AH21"/>
    <mergeCell ref="AI20:AI21"/>
    <mergeCell ref="AJ20:AJ21"/>
    <mergeCell ref="AK20:AK21"/>
    <mergeCell ref="AL20:AL21"/>
    <mergeCell ref="AM20:AM21"/>
    <mergeCell ref="D37:G37"/>
    <mergeCell ref="A28:C28"/>
    <mergeCell ref="F28:F29"/>
    <mergeCell ref="G28:H28"/>
    <mergeCell ref="G29:H29"/>
    <mergeCell ref="D33:G33"/>
    <mergeCell ref="D35:G35"/>
    <mergeCell ref="A22:AP22"/>
    <mergeCell ref="A24:H25"/>
    <mergeCell ref="B26:H26"/>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rowBreaks count="2" manualBreakCount="2">
    <brk id="8" max="16383" man="1"/>
    <brk id="19"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Q39"/>
  <sheetViews>
    <sheetView showGridLines="0" topLeftCell="AC15" zoomScale="65" zoomScaleNormal="65" workbookViewId="0">
      <selection activeCell="AQ24" sqref="AQ24"/>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536"/>
      <c r="B1" s="536"/>
      <c r="C1" s="536"/>
      <c r="D1" s="537" t="s">
        <v>345</v>
      </c>
      <c r="E1" s="537"/>
      <c r="F1" s="537"/>
      <c r="G1" s="537"/>
      <c r="H1" s="537"/>
    </row>
    <row r="2" spans="1:43" ht="39.75" customHeight="1">
      <c r="A2" s="536"/>
      <c r="B2" s="536"/>
      <c r="C2" s="536"/>
      <c r="D2" s="537">
        <v>2015</v>
      </c>
      <c r="E2" s="537"/>
      <c r="F2" s="537"/>
      <c r="G2" s="537"/>
      <c r="H2" s="537"/>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538"/>
      <c r="AP4" s="539"/>
      <c r="AQ4" s="540"/>
    </row>
    <row r="5" spans="1:43" ht="13.5" customHeight="1">
      <c r="A5" s="541" t="s">
        <v>0</v>
      </c>
      <c r="B5" s="541" t="s">
        <v>1</v>
      </c>
      <c r="C5" s="541" t="s">
        <v>2</v>
      </c>
      <c r="D5" s="543" t="s">
        <v>3</v>
      </c>
      <c r="E5" s="543" t="s">
        <v>4</v>
      </c>
      <c r="F5" s="543" t="s">
        <v>5</v>
      </c>
      <c r="G5" s="543" t="s">
        <v>6</v>
      </c>
      <c r="H5" s="543" t="s">
        <v>7</v>
      </c>
      <c r="I5" s="554" t="s">
        <v>346</v>
      </c>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45" t="s">
        <v>347</v>
      </c>
      <c r="AP5" s="546" t="s">
        <v>348</v>
      </c>
      <c r="AQ5" s="546" t="s">
        <v>378</v>
      </c>
    </row>
    <row r="6" spans="1:43" ht="13.5" customHeight="1">
      <c r="A6" s="541"/>
      <c r="B6" s="541"/>
      <c r="C6" s="541"/>
      <c r="D6" s="543"/>
      <c r="E6" s="543"/>
      <c r="F6" s="543"/>
      <c r="G6" s="543"/>
      <c r="H6" s="543"/>
      <c r="I6" s="547" t="s">
        <v>349</v>
      </c>
      <c r="J6" s="547"/>
      <c r="K6" s="547"/>
      <c r="L6" s="547"/>
      <c r="M6" s="547"/>
      <c r="N6" s="547"/>
      <c r="O6" s="547"/>
      <c r="P6" s="547"/>
      <c r="Q6" s="547" t="s">
        <v>350</v>
      </c>
      <c r="R6" s="547"/>
      <c r="S6" s="547"/>
      <c r="T6" s="547"/>
      <c r="U6" s="547"/>
      <c r="V6" s="547"/>
      <c r="W6" s="547"/>
      <c r="X6" s="547"/>
      <c r="Y6" s="547" t="s">
        <v>351</v>
      </c>
      <c r="Z6" s="547"/>
      <c r="AA6" s="547"/>
      <c r="AB6" s="547"/>
      <c r="AC6" s="547"/>
      <c r="AD6" s="547"/>
      <c r="AE6" s="547"/>
      <c r="AF6" s="547"/>
      <c r="AG6" s="547" t="s">
        <v>352</v>
      </c>
      <c r="AH6" s="547"/>
      <c r="AI6" s="547"/>
      <c r="AJ6" s="547"/>
      <c r="AK6" s="547"/>
      <c r="AL6" s="547"/>
      <c r="AM6" s="547"/>
      <c r="AN6" s="547"/>
      <c r="AO6" s="545"/>
      <c r="AP6" s="546"/>
      <c r="AQ6" s="546"/>
    </row>
    <row r="7" spans="1:43" ht="17.25" customHeight="1">
      <c r="A7" s="541"/>
      <c r="B7" s="541"/>
      <c r="C7" s="541"/>
      <c r="D7" s="543"/>
      <c r="E7" s="543"/>
      <c r="F7" s="543"/>
      <c r="G7" s="543"/>
      <c r="H7" s="543"/>
      <c r="I7" s="550" t="s">
        <v>353</v>
      </c>
      <c r="J7" s="550"/>
      <c r="K7" s="550" t="s">
        <v>354</v>
      </c>
      <c r="L7" s="550"/>
      <c r="M7" s="550" t="s">
        <v>355</v>
      </c>
      <c r="N7" s="550"/>
      <c r="O7" s="548" t="s">
        <v>356</v>
      </c>
      <c r="P7" s="549"/>
      <c r="Q7" s="550" t="s">
        <v>357</v>
      </c>
      <c r="R7" s="550"/>
      <c r="S7" s="550" t="s">
        <v>358</v>
      </c>
      <c r="T7" s="550"/>
      <c r="U7" s="550" t="s">
        <v>359</v>
      </c>
      <c r="V7" s="550"/>
      <c r="W7" s="548" t="s">
        <v>356</v>
      </c>
      <c r="X7" s="549"/>
      <c r="Y7" s="550" t="s">
        <v>360</v>
      </c>
      <c r="Z7" s="550"/>
      <c r="AA7" s="550" t="s">
        <v>361</v>
      </c>
      <c r="AB7" s="550"/>
      <c r="AC7" s="550" t="s">
        <v>362</v>
      </c>
      <c r="AD7" s="550"/>
      <c r="AE7" s="548" t="s">
        <v>356</v>
      </c>
      <c r="AF7" s="549"/>
      <c r="AG7" s="550" t="s">
        <v>363</v>
      </c>
      <c r="AH7" s="550"/>
      <c r="AI7" s="550" t="s">
        <v>364</v>
      </c>
      <c r="AJ7" s="550"/>
      <c r="AK7" s="550" t="s">
        <v>365</v>
      </c>
      <c r="AL7" s="550"/>
      <c r="AM7" s="548" t="s">
        <v>356</v>
      </c>
      <c r="AN7" s="549"/>
      <c r="AO7" s="545"/>
      <c r="AP7" s="546"/>
      <c r="AQ7" s="546"/>
    </row>
    <row r="8" spans="1:43" ht="15.75" customHeight="1">
      <c r="A8" s="542"/>
      <c r="B8" s="542"/>
      <c r="C8" s="542"/>
      <c r="D8" s="544"/>
      <c r="E8" s="544"/>
      <c r="F8" s="544"/>
      <c r="G8" s="544"/>
      <c r="H8" s="544"/>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545"/>
      <c r="AP8" s="546"/>
      <c r="AQ8" s="546"/>
    </row>
    <row r="9" spans="1:43" ht="147.75" customHeight="1">
      <c r="A9" s="596" t="s">
        <v>34</v>
      </c>
      <c r="B9" s="596" t="s">
        <v>35</v>
      </c>
      <c r="C9" s="556" t="s">
        <v>36</v>
      </c>
      <c r="D9" s="661" t="s">
        <v>266</v>
      </c>
      <c r="E9" s="612" t="s">
        <v>37</v>
      </c>
      <c r="F9" s="557" t="s">
        <v>38</v>
      </c>
      <c r="G9" s="53" t="s">
        <v>39</v>
      </c>
      <c r="H9" s="557" t="s">
        <v>13</v>
      </c>
      <c r="I9" s="669">
        <v>0</v>
      </c>
      <c r="J9" s="669">
        <v>0</v>
      </c>
      <c r="K9" s="669">
        <v>0</v>
      </c>
      <c r="L9" s="669">
        <v>0</v>
      </c>
      <c r="M9" s="669">
        <v>0</v>
      </c>
      <c r="N9" s="669">
        <v>0</v>
      </c>
      <c r="O9" s="627">
        <f>I9+K9+M9</f>
        <v>0</v>
      </c>
      <c r="P9" s="627">
        <f>J9+L9+N9</f>
        <v>0</v>
      </c>
      <c r="Q9" s="669">
        <v>0</v>
      </c>
      <c r="R9" s="669">
        <v>0</v>
      </c>
      <c r="S9" s="669">
        <v>0</v>
      </c>
      <c r="T9" s="669">
        <v>0</v>
      </c>
      <c r="U9" s="669">
        <v>0</v>
      </c>
      <c r="V9" s="669">
        <v>0</v>
      </c>
      <c r="W9" s="627">
        <f>Q9+S9+U9</f>
        <v>0</v>
      </c>
      <c r="X9" s="627">
        <f>R9+T9+V9</f>
        <v>0</v>
      </c>
      <c r="Y9" s="669">
        <v>0</v>
      </c>
      <c r="Z9" s="670">
        <v>0</v>
      </c>
      <c r="AA9" s="669">
        <v>1</v>
      </c>
      <c r="AB9" s="670">
        <v>1</v>
      </c>
      <c r="AC9" s="669">
        <v>0</v>
      </c>
      <c r="AD9" s="670">
        <v>0</v>
      </c>
      <c r="AE9" s="627">
        <f>Y9+AA9+AC9</f>
        <v>1</v>
      </c>
      <c r="AF9" s="627">
        <f>Z9+AB9+AD9</f>
        <v>1</v>
      </c>
      <c r="AG9" s="669">
        <v>0</v>
      </c>
      <c r="AH9" s="670">
        <v>0</v>
      </c>
      <c r="AI9" s="669">
        <v>0</v>
      </c>
      <c r="AJ9" s="670">
        <v>0</v>
      </c>
      <c r="AK9" s="669">
        <v>0</v>
      </c>
      <c r="AL9" s="670">
        <v>0</v>
      </c>
      <c r="AM9" s="627">
        <f>AG9+AI9+AK9</f>
        <v>0</v>
      </c>
      <c r="AN9" s="627">
        <f>AH9+AJ9+AL9</f>
        <v>0</v>
      </c>
      <c r="AO9" s="618">
        <f>O9+W9+AE9+AM9</f>
        <v>1</v>
      </c>
      <c r="AP9" s="621">
        <f>P9+X9+AF9+AN9</f>
        <v>1</v>
      </c>
      <c r="AQ9" s="568">
        <f>IF(AND(AP9&gt;0,AO9&gt;0),AP9/AO9,0)</f>
        <v>1</v>
      </c>
    </row>
    <row r="10" spans="1:43" ht="143.25" customHeight="1">
      <c r="A10" s="558"/>
      <c r="B10" s="558"/>
      <c r="C10" s="556"/>
      <c r="D10" s="598"/>
      <c r="E10" s="556"/>
      <c r="F10" s="558"/>
      <c r="G10" s="53" t="s">
        <v>220</v>
      </c>
      <c r="H10" s="558"/>
      <c r="I10" s="669"/>
      <c r="J10" s="669"/>
      <c r="K10" s="669"/>
      <c r="L10" s="669"/>
      <c r="M10" s="669"/>
      <c r="N10" s="669"/>
      <c r="O10" s="629"/>
      <c r="P10" s="629"/>
      <c r="Q10" s="669"/>
      <c r="R10" s="669"/>
      <c r="S10" s="669"/>
      <c r="T10" s="669"/>
      <c r="U10" s="669"/>
      <c r="V10" s="669"/>
      <c r="W10" s="629"/>
      <c r="X10" s="629"/>
      <c r="Y10" s="669"/>
      <c r="Z10" s="670"/>
      <c r="AA10" s="669"/>
      <c r="AB10" s="670"/>
      <c r="AC10" s="669"/>
      <c r="AD10" s="670"/>
      <c r="AE10" s="629"/>
      <c r="AF10" s="629"/>
      <c r="AG10" s="669"/>
      <c r="AH10" s="670"/>
      <c r="AI10" s="669"/>
      <c r="AJ10" s="670"/>
      <c r="AK10" s="669"/>
      <c r="AL10" s="670"/>
      <c r="AM10" s="629"/>
      <c r="AN10" s="629"/>
      <c r="AO10" s="620"/>
      <c r="AP10" s="623"/>
      <c r="AQ10" s="570"/>
    </row>
    <row r="11" spans="1:43" ht="67.5" customHeight="1">
      <c r="A11" s="558"/>
      <c r="B11" s="596" t="s">
        <v>40</v>
      </c>
      <c r="C11" s="556" t="s">
        <v>41</v>
      </c>
      <c r="D11" s="558" t="s">
        <v>335</v>
      </c>
      <c r="E11" s="666" t="s">
        <v>209</v>
      </c>
      <c r="F11" s="557" t="s">
        <v>267</v>
      </c>
      <c r="G11" s="52" t="s">
        <v>42</v>
      </c>
      <c r="H11" s="557" t="s">
        <v>390</v>
      </c>
      <c r="I11" s="624">
        <v>14</v>
      </c>
      <c r="J11" s="609">
        <v>15</v>
      </c>
      <c r="K11" s="609">
        <v>14</v>
      </c>
      <c r="L11" s="609">
        <v>18</v>
      </c>
      <c r="M11" s="609">
        <v>14</v>
      </c>
      <c r="N11" s="609">
        <v>14</v>
      </c>
      <c r="O11" s="627">
        <f>I11+K11+M11</f>
        <v>42</v>
      </c>
      <c r="P11" s="627">
        <f>J11+L11+N11</f>
        <v>47</v>
      </c>
      <c r="Q11" s="609">
        <v>11</v>
      </c>
      <c r="R11" s="609">
        <v>10</v>
      </c>
      <c r="S11" s="609">
        <v>18</v>
      </c>
      <c r="T11" s="609">
        <v>11</v>
      </c>
      <c r="U11" s="609">
        <v>8</v>
      </c>
      <c r="V11" s="609">
        <v>13</v>
      </c>
      <c r="W11" s="627">
        <f>Q11+S11+U11</f>
        <v>37</v>
      </c>
      <c r="X11" s="627">
        <f>R11+T11+V11</f>
        <v>34</v>
      </c>
      <c r="Y11" s="624" t="e">
        <f>SUM('COD 03 DIR TIC POA 2019'!#REF!)</f>
        <v>#REF!</v>
      </c>
      <c r="Z11" s="624" t="e">
        <f>SUM('COD 03 DIR TIC POA 2019'!#REF!)</f>
        <v>#REF!</v>
      </c>
      <c r="AA11" s="624" t="e">
        <f>SUM('COD 03 DIR TIC POA 2019'!#REF!)</f>
        <v>#REF!</v>
      </c>
      <c r="AB11" s="624" t="e">
        <f>SUM('COD 03 DIR TIC POA 2019'!#REF!)</f>
        <v>#REF!</v>
      </c>
      <c r="AC11" s="624" t="e">
        <f>SUM('COD 03 DIR TIC POA 2019'!#REF!)</f>
        <v>#REF!</v>
      </c>
      <c r="AD11" s="624" t="e">
        <f>SUM('COD 03 DIR TIC POA 2019'!#REF!)</f>
        <v>#REF!</v>
      </c>
      <c r="AE11" s="627" t="e">
        <f>Y11+AA11+AC11</f>
        <v>#REF!</v>
      </c>
      <c r="AF11" s="627" t="e">
        <f>Z11+AB11+AD11</f>
        <v>#REF!</v>
      </c>
      <c r="AG11" s="624" t="e">
        <f>SUM('COD 03 DIR TIC POA 2019'!#REF!)</f>
        <v>#REF!</v>
      </c>
      <c r="AH11" s="624" t="e">
        <f>SUM('COD 03 DIR TIC POA 2019'!#REF!)</f>
        <v>#REF!</v>
      </c>
      <c r="AI11" s="624" t="e">
        <f>SUM('COD 03 DIR TIC POA 2019'!#REF!)</f>
        <v>#REF!</v>
      </c>
      <c r="AJ11" s="624" t="e">
        <f>SUM('COD 03 DIR TIC POA 2019'!#REF!)</f>
        <v>#REF!</v>
      </c>
      <c r="AK11" s="624" t="e">
        <f>SUM('COD 03 DIR TIC POA 2019'!#REF!)</f>
        <v>#REF!</v>
      </c>
      <c r="AL11" s="624" t="e">
        <f>SUM('COD 03 DIR TIC POA 2019'!#REF!)</f>
        <v>#REF!</v>
      </c>
      <c r="AM11" s="627" t="e">
        <f>AG11+AI11+AK11</f>
        <v>#REF!</v>
      </c>
      <c r="AN11" s="627" t="e">
        <f>AH11+AJ11+AL11</f>
        <v>#REF!</v>
      </c>
      <c r="AO11" s="618" t="e">
        <f>O11+W11+AE11+AM11</f>
        <v>#REF!</v>
      </c>
      <c r="AP11" s="621" t="e">
        <f>P11+X11+AF11+AN11</f>
        <v>#REF!</v>
      </c>
      <c r="AQ11" s="568" t="e">
        <f>IF(AND(AP11&gt;0,AO11&gt;0),AP11/AO11,0)</f>
        <v>#REF!</v>
      </c>
    </row>
    <row r="12" spans="1:43" ht="67.5" customHeight="1">
      <c r="A12" s="558"/>
      <c r="B12" s="596"/>
      <c r="C12" s="556"/>
      <c r="D12" s="558"/>
      <c r="E12" s="666"/>
      <c r="F12" s="557"/>
      <c r="G12" s="52" t="s">
        <v>268</v>
      </c>
      <c r="H12" s="557"/>
      <c r="I12" s="611"/>
      <c r="J12" s="611"/>
      <c r="K12" s="611"/>
      <c r="L12" s="611"/>
      <c r="M12" s="611"/>
      <c r="N12" s="611"/>
      <c r="O12" s="629"/>
      <c r="P12" s="629"/>
      <c r="Q12" s="611"/>
      <c r="R12" s="611"/>
      <c r="S12" s="611"/>
      <c r="T12" s="611"/>
      <c r="U12" s="611"/>
      <c r="V12" s="611"/>
      <c r="W12" s="629"/>
      <c r="X12" s="629"/>
      <c r="Y12" s="611"/>
      <c r="Z12" s="611"/>
      <c r="AA12" s="611"/>
      <c r="AB12" s="611"/>
      <c r="AC12" s="611"/>
      <c r="AD12" s="611"/>
      <c r="AE12" s="629"/>
      <c r="AF12" s="629"/>
      <c r="AG12" s="611"/>
      <c r="AH12" s="611"/>
      <c r="AI12" s="611"/>
      <c r="AJ12" s="611"/>
      <c r="AK12" s="611"/>
      <c r="AL12" s="611"/>
      <c r="AM12" s="629"/>
      <c r="AN12" s="629"/>
      <c r="AO12" s="620"/>
      <c r="AP12" s="623"/>
      <c r="AQ12" s="570"/>
    </row>
    <row r="13" spans="1:43" ht="86.25">
      <c r="A13" s="558"/>
      <c r="B13" s="596"/>
      <c r="C13" s="556"/>
      <c r="D13" s="557" t="s">
        <v>336</v>
      </c>
      <c r="E13" s="668" t="s">
        <v>43</v>
      </c>
      <c r="F13" s="52" t="s">
        <v>270</v>
      </c>
      <c r="G13" s="52" t="s">
        <v>273</v>
      </c>
      <c r="H13" s="557" t="s">
        <v>29</v>
      </c>
      <c r="I13" s="624" t="e">
        <f>SUM(#REF!)</f>
        <v>#REF!</v>
      </c>
      <c r="J13" s="624" t="e">
        <f>SUM(#REF!)</f>
        <v>#REF!</v>
      </c>
      <c r="K13" s="624" t="e">
        <f>SUM(#REF!)</f>
        <v>#REF!</v>
      </c>
      <c r="L13" s="624" t="e">
        <f>SUM(#REF!)</f>
        <v>#REF!</v>
      </c>
      <c r="M13" s="624" t="e">
        <f>SUM(#REF!)</f>
        <v>#REF!</v>
      </c>
      <c r="N13" s="624" t="e">
        <f>SUM(#REF!)</f>
        <v>#REF!</v>
      </c>
      <c r="O13" s="627" t="e">
        <f>I13+K13+M13</f>
        <v>#REF!</v>
      </c>
      <c r="P13" s="627" t="e">
        <f>J13+L13+N13</f>
        <v>#REF!</v>
      </c>
      <c r="Q13" s="624" t="e">
        <f>SUM(#REF!)</f>
        <v>#REF!</v>
      </c>
      <c r="R13" s="624" t="e">
        <f>SUM(#REF!)</f>
        <v>#REF!</v>
      </c>
      <c r="S13" s="624" t="e">
        <f>SUM(#REF!)</f>
        <v>#REF!</v>
      </c>
      <c r="T13" s="624" t="e">
        <f>SUM(#REF!)</f>
        <v>#REF!</v>
      </c>
      <c r="U13" s="624" t="e">
        <f>SUM(#REF!)</f>
        <v>#REF!</v>
      </c>
      <c r="V13" s="624" t="e">
        <f>SUM(#REF!)</f>
        <v>#REF!</v>
      </c>
      <c r="W13" s="627" t="e">
        <f>Q13+S13+U13</f>
        <v>#REF!</v>
      </c>
      <c r="X13" s="627" t="e">
        <f>R13+T13+V13</f>
        <v>#REF!</v>
      </c>
      <c r="Y13" s="624" t="e">
        <f>SUM(#REF!)</f>
        <v>#REF!</v>
      </c>
      <c r="Z13" s="624" t="e">
        <f>SUM(#REF!)</f>
        <v>#REF!</v>
      </c>
      <c r="AA13" s="624" t="e">
        <f>SUM(#REF!)</f>
        <v>#REF!</v>
      </c>
      <c r="AB13" s="624" t="e">
        <f>SUM(#REF!)</f>
        <v>#REF!</v>
      </c>
      <c r="AC13" s="624" t="e">
        <f>SUM(#REF!)</f>
        <v>#REF!</v>
      </c>
      <c r="AD13" s="624" t="e">
        <f>SUM(#REF!)</f>
        <v>#REF!</v>
      </c>
      <c r="AE13" s="627" t="e">
        <f>Y13+AA13+AC13</f>
        <v>#REF!</v>
      </c>
      <c r="AF13" s="627" t="e">
        <f>Z13+AB13+AD13</f>
        <v>#REF!</v>
      </c>
      <c r="AG13" s="624" t="e">
        <f>SUM(#REF!)</f>
        <v>#REF!</v>
      </c>
      <c r="AH13" s="624" t="e">
        <f>SUM(#REF!)</f>
        <v>#REF!</v>
      </c>
      <c r="AI13" s="624" t="e">
        <f>SUM(#REF!)</f>
        <v>#REF!</v>
      </c>
      <c r="AJ13" s="624" t="e">
        <f>SUM(#REF!)</f>
        <v>#REF!</v>
      </c>
      <c r="AK13" s="624" t="e">
        <f>SUM(#REF!)</f>
        <v>#REF!</v>
      </c>
      <c r="AL13" s="624" t="e">
        <f>SUM(#REF!)</f>
        <v>#REF!</v>
      </c>
      <c r="AM13" s="627" t="e">
        <f>AG13+AI13+AK13</f>
        <v>#REF!</v>
      </c>
      <c r="AN13" s="627" t="e">
        <f>AH13+AJ13+AL13</f>
        <v>#REF!</v>
      </c>
      <c r="AO13" s="618" t="e">
        <f>O13+W13+AE13+AM13</f>
        <v>#REF!</v>
      </c>
      <c r="AP13" s="621" t="e">
        <f>P13+X13+AF13+AN13</f>
        <v>#REF!</v>
      </c>
      <c r="AQ13" s="568" t="e">
        <f>IF(AND(AP13&gt;0,AO13&gt;0),AP13/AO13,0)</f>
        <v>#REF!</v>
      </c>
    </row>
    <row r="14" spans="1:43" ht="92.25" customHeight="1">
      <c r="A14" s="558"/>
      <c r="B14" s="596"/>
      <c r="C14" s="556"/>
      <c r="D14" s="558"/>
      <c r="E14" s="556"/>
      <c r="F14" s="52" t="s">
        <v>269</v>
      </c>
      <c r="G14" s="52" t="s">
        <v>271</v>
      </c>
      <c r="H14" s="558"/>
      <c r="I14" s="610"/>
      <c r="J14" s="610"/>
      <c r="K14" s="610"/>
      <c r="L14" s="610"/>
      <c r="M14" s="610"/>
      <c r="N14" s="610"/>
      <c r="O14" s="628"/>
      <c r="P14" s="628"/>
      <c r="Q14" s="610"/>
      <c r="R14" s="610"/>
      <c r="S14" s="610"/>
      <c r="T14" s="610"/>
      <c r="U14" s="610"/>
      <c r="V14" s="610"/>
      <c r="W14" s="628"/>
      <c r="X14" s="628"/>
      <c r="Y14" s="610"/>
      <c r="Z14" s="610"/>
      <c r="AA14" s="610"/>
      <c r="AB14" s="610"/>
      <c r="AC14" s="610"/>
      <c r="AD14" s="610"/>
      <c r="AE14" s="628"/>
      <c r="AF14" s="628"/>
      <c r="AG14" s="610"/>
      <c r="AH14" s="610"/>
      <c r="AI14" s="610"/>
      <c r="AJ14" s="610"/>
      <c r="AK14" s="610"/>
      <c r="AL14" s="610"/>
      <c r="AM14" s="628"/>
      <c r="AN14" s="628"/>
      <c r="AO14" s="619"/>
      <c r="AP14" s="622"/>
      <c r="AQ14" s="569"/>
    </row>
    <row r="15" spans="1:43" ht="70.5" customHeight="1">
      <c r="A15" s="558"/>
      <c r="B15" s="596"/>
      <c r="C15" s="556"/>
      <c r="D15" s="558"/>
      <c r="E15" s="556"/>
      <c r="F15" s="52" t="s">
        <v>386</v>
      </c>
      <c r="G15" s="52" t="s">
        <v>272</v>
      </c>
      <c r="H15" s="558"/>
      <c r="I15" s="611"/>
      <c r="J15" s="611"/>
      <c r="K15" s="611"/>
      <c r="L15" s="611"/>
      <c r="M15" s="611"/>
      <c r="N15" s="611"/>
      <c r="O15" s="629"/>
      <c r="P15" s="629"/>
      <c r="Q15" s="611"/>
      <c r="R15" s="611"/>
      <c r="S15" s="611"/>
      <c r="T15" s="611"/>
      <c r="U15" s="611"/>
      <c r="V15" s="611"/>
      <c r="W15" s="629"/>
      <c r="X15" s="629"/>
      <c r="Y15" s="611"/>
      <c r="Z15" s="611"/>
      <c r="AA15" s="611"/>
      <c r="AB15" s="611"/>
      <c r="AC15" s="611"/>
      <c r="AD15" s="611"/>
      <c r="AE15" s="629"/>
      <c r="AF15" s="629"/>
      <c r="AG15" s="611"/>
      <c r="AH15" s="611"/>
      <c r="AI15" s="611"/>
      <c r="AJ15" s="611"/>
      <c r="AK15" s="611"/>
      <c r="AL15" s="611"/>
      <c r="AM15" s="629"/>
      <c r="AN15" s="629"/>
      <c r="AO15" s="620"/>
      <c r="AP15" s="623"/>
      <c r="AQ15" s="570"/>
    </row>
    <row r="16" spans="1:43" ht="57.75" customHeight="1">
      <c r="A16" s="558"/>
      <c r="B16" s="596" t="s">
        <v>44</v>
      </c>
      <c r="C16" s="556" t="s">
        <v>45</v>
      </c>
      <c r="D16" s="598" t="s">
        <v>204</v>
      </c>
      <c r="E16" s="662" t="s">
        <v>205</v>
      </c>
      <c r="F16" s="605" t="s">
        <v>206</v>
      </c>
      <c r="G16" s="52" t="s">
        <v>46</v>
      </c>
      <c r="H16" s="557" t="s">
        <v>289</v>
      </c>
      <c r="I16" s="592" t="e">
        <f>SUM(#REF!)</f>
        <v>#REF!</v>
      </c>
      <c r="J16" s="592" t="e">
        <f>SUM(#REF!)</f>
        <v>#REF!</v>
      </c>
      <c r="K16" s="592" t="e">
        <f>SUM(#REF!)</f>
        <v>#REF!</v>
      </c>
      <c r="L16" s="592" t="e">
        <f>SUM(#REF!)</f>
        <v>#REF!</v>
      </c>
      <c r="M16" s="592" t="e">
        <f>SUM(#REF!)</f>
        <v>#REF!</v>
      </c>
      <c r="N16" s="592" t="e">
        <f>SUM(#REF!)</f>
        <v>#REF!</v>
      </c>
      <c r="O16" s="594" t="e">
        <f>I16+K16+M16</f>
        <v>#REF!</v>
      </c>
      <c r="P16" s="594" t="e">
        <f>J16+L16+N16</f>
        <v>#REF!</v>
      </c>
      <c r="Q16" s="592" t="e">
        <f>SUM(#REF!)</f>
        <v>#REF!</v>
      </c>
      <c r="R16" s="592" t="e">
        <f>SUM(#REF!)</f>
        <v>#REF!</v>
      </c>
      <c r="S16" s="592" t="e">
        <f>SUM(#REF!)</f>
        <v>#REF!</v>
      </c>
      <c r="T16" s="592" t="e">
        <f>SUM(#REF!)</f>
        <v>#REF!</v>
      </c>
      <c r="U16" s="592" t="e">
        <f>SUM(#REF!)</f>
        <v>#REF!</v>
      </c>
      <c r="V16" s="592" t="e">
        <f>SUM(#REF!)</f>
        <v>#REF!</v>
      </c>
      <c r="W16" s="594" t="e">
        <f>Q16+S16+U16</f>
        <v>#REF!</v>
      </c>
      <c r="X16" s="594" t="e">
        <f>R16+T16+V16</f>
        <v>#REF!</v>
      </c>
      <c r="Y16" s="592" t="e">
        <f>SUM(#REF!)</f>
        <v>#REF!</v>
      </c>
      <c r="Z16" s="592" t="e">
        <f>SUM(#REF!)</f>
        <v>#REF!</v>
      </c>
      <c r="AA16" s="592" t="e">
        <f>SUM(#REF!)</f>
        <v>#REF!</v>
      </c>
      <c r="AB16" s="592" t="e">
        <f>SUM(#REF!)</f>
        <v>#REF!</v>
      </c>
      <c r="AC16" s="592" t="e">
        <f>SUM(#REF!)</f>
        <v>#REF!</v>
      </c>
      <c r="AD16" s="592" t="e">
        <f>SUM(#REF!)</f>
        <v>#REF!</v>
      </c>
      <c r="AE16" s="594" t="e">
        <f>Y16+AA16+AC16</f>
        <v>#REF!</v>
      </c>
      <c r="AF16" s="594" t="e">
        <f>Z16+AB16+AD16</f>
        <v>#REF!</v>
      </c>
      <c r="AG16" s="592" t="e">
        <f>SUM(#REF!)</f>
        <v>#REF!</v>
      </c>
      <c r="AH16" s="592" t="e">
        <f>SUM(#REF!)</f>
        <v>#REF!</v>
      </c>
      <c r="AI16" s="592" t="e">
        <f>SUM(#REF!)</f>
        <v>#REF!</v>
      </c>
      <c r="AJ16" s="592" t="e">
        <f>SUM(#REF!)</f>
        <v>#REF!</v>
      </c>
      <c r="AK16" s="592" t="e">
        <f>SUM(#REF!)</f>
        <v>#REF!</v>
      </c>
      <c r="AL16" s="592" t="e">
        <f>SUM(#REF!)</f>
        <v>#REF!</v>
      </c>
      <c r="AM16" s="594" t="e">
        <f>AG16+AI16+AK16</f>
        <v>#REF!</v>
      </c>
      <c r="AN16" s="594" t="e">
        <f>AH16+AJ16+AL16</f>
        <v>#REF!</v>
      </c>
      <c r="AO16" s="590" t="e">
        <f>O16+W16+AE16+AM16</f>
        <v>#REF!</v>
      </c>
      <c r="AP16" s="590" t="e">
        <f>P16+X16+AF16+AN16</f>
        <v>#REF!</v>
      </c>
      <c r="AQ16" s="568" t="e">
        <f>IF(AND(AP16&gt;0,AO16&gt;0),AP16/AO16,0)</f>
        <v>#REF!</v>
      </c>
    </row>
    <row r="17" spans="1:43" ht="40.5" customHeight="1">
      <c r="A17" s="558"/>
      <c r="B17" s="558"/>
      <c r="C17" s="556"/>
      <c r="D17" s="598"/>
      <c r="E17" s="639"/>
      <c r="F17" s="598"/>
      <c r="G17" s="52" t="s">
        <v>221</v>
      </c>
      <c r="H17" s="557"/>
      <c r="I17" s="656"/>
      <c r="J17" s="656"/>
      <c r="K17" s="656"/>
      <c r="L17" s="656"/>
      <c r="M17" s="656"/>
      <c r="N17" s="656"/>
      <c r="O17" s="654"/>
      <c r="P17" s="654"/>
      <c r="Q17" s="656"/>
      <c r="R17" s="656"/>
      <c r="S17" s="656"/>
      <c r="T17" s="656"/>
      <c r="U17" s="656"/>
      <c r="V17" s="656"/>
      <c r="W17" s="654"/>
      <c r="X17" s="654"/>
      <c r="Y17" s="656"/>
      <c r="Z17" s="656"/>
      <c r="AA17" s="656"/>
      <c r="AB17" s="656"/>
      <c r="AC17" s="656"/>
      <c r="AD17" s="656"/>
      <c r="AE17" s="654"/>
      <c r="AF17" s="654"/>
      <c r="AG17" s="656"/>
      <c r="AH17" s="656"/>
      <c r="AI17" s="656"/>
      <c r="AJ17" s="656"/>
      <c r="AK17" s="656"/>
      <c r="AL17" s="656"/>
      <c r="AM17" s="654"/>
      <c r="AN17" s="654"/>
      <c r="AO17" s="638"/>
      <c r="AP17" s="638"/>
      <c r="AQ17" s="569"/>
    </row>
    <row r="18" spans="1:43" ht="40.5" customHeight="1">
      <c r="A18" s="558"/>
      <c r="B18" s="558"/>
      <c r="C18" s="556"/>
      <c r="D18" s="598"/>
      <c r="E18" s="639"/>
      <c r="F18" s="598"/>
      <c r="G18" s="52" t="s">
        <v>207</v>
      </c>
      <c r="H18" s="557"/>
      <c r="I18" s="656"/>
      <c r="J18" s="656"/>
      <c r="K18" s="656"/>
      <c r="L18" s="656"/>
      <c r="M18" s="656"/>
      <c r="N18" s="656"/>
      <c r="O18" s="654"/>
      <c r="P18" s="654"/>
      <c r="Q18" s="656"/>
      <c r="R18" s="656"/>
      <c r="S18" s="656"/>
      <c r="T18" s="656"/>
      <c r="U18" s="656"/>
      <c r="V18" s="656"/>
      <c r="W18" s="654"/>
      <c r="X18" s="654"/>
      <c r="Y18" s="656"/>
      <c r="Z18" s="656"/>
      <c r="AA18" s="656"/>
      <c r="AB18" s="656"/>
      <c r="AC18" s="656"/>
      <c r="AD18" s="656"/>
      <c r="AE18" s="654"/>
      <c r="AF18" s="654"/>
      <c r="AG18" s="656"/>
      <c r="AH18" s="656"/>
      <c r="AI18" s="656"/>
      <c r="AJ18" s="656"/>
      <c r="AK18" s="656"/>
      <c r="AL18" s="656"/>
      <c r="AM18" s="654"/>
      <c r="AN18" s="654"/>
      <c r="AO18" s="638"/>
      <c r="AP18" s="638"/>
      <c r="AQ18" s="569"/>
    </row>
    <row r="19" spans="1:43" ht="40.5" customHeight="1">
      <c r="A19" s="558"/>
      <c r="B19" s="558"/>
      <c r="C19" s="556"/>
      <c r="D19" s="598"/>
      <c r="E19" s="639"/>
      <c r="F19" s="598"/>
      <c r="G19" s="52" t="s">
        <v>208</v>
      </c>
      <c r="H19" s="557"/>
      <c r="I19" s="656"/>
      <c r="J19" s="656"/>
      <c r="K19" s="656"/>
      <c r="L19" s="656"/>
      <c r="M19" s="656"/>
      <c r="N19" s="656"/>
      <c r="O19" s="654"/>
      <c r="P19" s="654"/>
      <c r="Q19" s="656"/>
      <c r="R19" s="656"/>
      <c r="S19" s="656"/>
      <c r="T19" s="656"/>
      <c r="U19" s="656"/>
      <c r="V19" s="656"/>
      <c r="W19" s="654"/>
      <c r="X19" s="654"/>
      <c r="Y19" s="656"/>
      <c r="Z19" s="656"/>
      <c r="AA19" s="656"/>
      <c r="AB19" s="656"/>
      <c r="AC19" s="656"/>
      <c r="AD19" s="656"/>
      <c r="AE19" s="654"/>
      <c r="AF19" s="654"/>
      <c r="AG19" s="656"/>
      <c r="AH19" s="656"/>
      <c r="AI19" s="656"/>
      <c r="AJ19" s="656"/>
      <c r="AK19" s="656"/>
      <c r="AL19" s="656"/>
      <c r="AM19" s="654"/>
      <c r="AN19" s="654"/>
      <c r="AO19" s="638"/>
      <c r="AP19" s="638"/>
      <c r="AQ19" s="569"/>
    </row>
    <row r="20" spans="1:43" ht="40.5" customHeight="1">
      <c r="A20" s="558"/>
      <c r="B20" s="558"/>
      <c r="C20" s="556"/>
      <c r="D20" s="598"/>
      <c r="E20" s="639"/>
      <c r="F20" s="598"/>
      <c r="G20" s="52" t="s">
        <v>47</v>
      </c>
      <c r="H20" s="557"/>
      <c r="I20" s="593"/>
      <c r="J20" s="593"/>
      <c r="K20" s="593"/>
      <c r="L20" s="593"/>
      <c r="M20" s="593"/>
      <c r="N20" s="593"/>
      <c r="O20" s="595"/>
      <c r="P20" s="595"/>
      <c r="Q20" s="593"/>
      <c r="R20" s="593"/>
      <c r="S20" s="593"/>
      <c r="T20" s="593"/>
      <c r="U20" s="593"/>
      <c r="V20" s="593"/>
      <c r="W20" s="595"/>
      <c r="X20" s="595"/>
      <c r="Y20" s="593"/>
      <c r="Z20" s="593"/>
      <c r="AA20" s="593"/>
      <c r="AB20" s="593"/>
      <c r="AC20" s="593"/>
      <c r="AD20" s="593"/>
      <c r="AE20" s="595"/>
      <c r="AF20" s="595"/>
      <c r="AG20" s="593"/>
      <c r="AH20" s="593"/>
      <c r="AI20" s="593"/>
      <c r="AJ20" s="593"/>
      <c r="AK20" s="593"/>
      <c r="AL20" s="593"/>
      <c r="AM20" s="595"/>
      <c r="AN20" s="595"/>
      <c r="AO20" s="591"/>
      <c r="AP20" s="591"/>
      <c r="AQ20" s="570"/>
    </row>
    <row r="21" spans="1:43" ht="107.25" customHeight="1">
      <c r="A21" s="558"/>
      <c r="B21" s="558"/>
      <c r="C21" s="556"/>
      <c r="D21" s="557" t="s">
        <v>222</v>
      </c>
      <c r="E21" s="666" t="s">
        <v>409</v>
      </c>
      <c r="F21" s="555" t="s">
        <v>410</v>
      </c>
      <c r="G21" s="60" t="s">
        <v>408</v>
      </c>
      <c r="H21" s="557" t="s">
        <v>29</v>
      </c>
      <c r="I21" s="624" t="e">
        <f>SUM(#REF!)</f>
        <v>#REF!</v>
      </c>
      <c r="J21" s="624" t="e">
        <f>SUM(#REF!)</f>
        <v>#REF!</v>
      </c>
      <c r="K21" s="624" t="e">
        <f>SUM(#REF!)</f>
        <v>#REF!</v>
      </c>
      <c r="L21" s="624" t="e">
        <f>SUM(#REF!)</f>
        <v>#REF!</v>
      </c>
      <c r="M21" s="624" t="e">
        <f>SUM(#REF!)</f>
        <v>#REF!</v>
      </c>
      <c r="N21" s="624" t="e">
        <f>SUM(#REF!)</f>
        <v>#REF!</v>
      </c>
      <c r="O21" s="627" t="e">
        <f>I21+K21+M21</f>
        <v>#REF!</v>
      </c>
      <c r="P21" s="627" t="e">
        <f>J21+L21+N21</f>
        <v>#REF!</v>
      </c>
      <c r="Q21" s="624" t="e">
        <f>SUM(#REF!)</f>
        <v>#REF!</v>
      </c>
      <c r="R21" s="624" t="e">
        <f>SUM(#REF!)</f>
        <v>#REF!</v>
      </c>
      <c r="S21" s="624" t="e">
        <f>SUM(#REF!)</f>
        <v>#REF!</v>
      </c>
      <c r="T21" s="624" t="e">
        <f>SUM(#REF!)</f>
        <v>#REF!</v>
      </c>
      <c r="U21" s="624" t="e">
        <f>SUM(#REF!)</f>
        <v>#REF!</v>
      </c>
      <c r="V21" s="624" t="e">
        <f>SUM(#REF!)</f>
        <v>#REF!</v>
      </c>
      <c r="W21" s="627" t="e">
        <f>Q21+S21+U21</f>
        <v>#REF!</v>
      </c>
      <c r="X21" s="627" t="e">
        <f>R21+T21+V21</f>
        <v>#REF!</v>
      </c>
      <c r="Y21" s="663" t="e">
        <f>SUM(#REF!)</f>
        <v>#REF!</v>
      </c>
      <c r="Z21" s="624" t="e">
        <f>SUM(#REF!)</f>
        <v>#REF!</v>
      </c>
      <c r="AA21" s="624" t="e">
        <f>SUM(#REF!)</f>
        <v>#REF!</v>
      </c>
      <c r="AB21" s="624" t="e">
        <f>SUM(#REF!)</f>
        <v>#REF!</v>
      </c>
      <c r="AC21" s="624" t="e">
        <f>SUM(#REF!)</f>
        <v>#REF!</v>
      </c>
      <c r="AD21" s="624" t="e">
        <f>SUM(#REF!)</f>
        <v>#REF!</v>
      </c>
      <c r="AE21" s="627" t="e">
        <f>Y21+AA21+AC21</f>
        <v>#REF!</v>
      </c>
      <c r="AF21" s="627" t="e">
        <f>Z21+AB21+AD21</f>
        <v>#REF!</v>
      </c>
      <c r="AG21" s="624" t="e">
        <f>SUM(#REF!)</f>
        <v>#REF!</v>
      </c>
      <c r="AH21" s="624" t="e">
        <f>SUM(#REF!)</f>
        <v>#REF!</v>
      </c>
      <c r="AI21" s="624" t="e">
        <f>SUM(#REF!)</f>
        <v>#REF!</v>
      </c>
      <c r="AJ21" s="624" t="e">
        <f>SUM(#REF!)</f>
        <v>#REF!</v>
      </c>
      <c r="AK21" s="624" t="e">
        <f>SUM(#REF!)</f>
        <v>#REF!</v>
      </c>
      <c r="AL21" s="624" t="e">
        <f>SUM(#REF!)</f>
        <v>#REF!</v>
      </c>
      <c r="AM21" s="627" t="e">
        <f>AG21+AI21+AK21</f>
        <v>#REF!</v>
      </c>
      <c r="AN21" s="627" t="e">
        <f>AH21+AJ21+AL21</f>
        <v>#REF!</v>
      </c>
      <c r="AO21" s="618" t="e">
        <f>O21+W21+AE21+AM21</f>
        <v>#REF!</v>
      </c>
      <c r="AP21" s="621" t="e">
        <f>P21+X21+AF21+AN21</f>
        <v>#REF!</v>
      </c>
      <c r="AQ21" s="568" t="e">
        <f>IF(AND(AP21&gt;0,AO21&gt;0),AP21/AO21,0)</f>
        <v>#REF!</v>
      </c>
    </row>
    <row r="22" spans="1:43" ht="75" customHeight="1">
      <c r="A22" s="558"/>
      <c r="B22" s="558"/>
      <c r="C22" s="556"/>
      <c r="D22" s="558"/>
      <c r="E22" s="667"/>
      <c r="F22" s="555"/>
      <c r="G22" s="52" t="s">
        <v>387</v>
      </c>
      <c r="H22" s="558"/>
      <c r="I22" s="610"/>
      <c r="J22" s="610"/>
      <c r="K22" s="610"/>
      <c r="L22" s="610"/>
      <c r="M22" s="610"/>
      <c r="N22" s="610"/>
      <c r="O22" s="628"/>
      <c r="P22" s="628"/>
      <c r="Q22" s="610"/>
      <c r="R22" s="610"/>
      <c r="S22" s="610"/>
      <c r="T22" s="610"/>
      <c r="U22" s="610"/>
      <c r="V22" s="610"/>
      <c r="W22" s="628"/>
      <c r="X22" s="628"/>
      <c r="Y22" s="664"/>
      <c r="Z22" s="610"/>
      <c r="AA22" s="610"/>
      <c r="AB22" s="610"/>
      <c r="AC22" s="610"/>
      <c r="AD22" s="610"/>
      <c r="AE22" s="628"/>
      <c r="AF22" s="628"/>
      <c r="AG22" s="610"/>
      <c r="AH22" s="610"/>
      <c r="AI22" s="610"/>
      <c r="AJ22" s="610"/>
      <c r="AK22" s="610"/>
      <c r="AL22" s="610"/>
      <c r="AM22" s="628"/>
      <c r="AN22" s="628"/>
      <c r="AO22" s="619"/>
      <c r="AP22" s="622"/>
      <c r="AQ22" s="569"/>
    </row>
    <row r="23" spans="1:43" ht="62.25" customHeight="1">
      <c r="A23" s="558"/>
      <c r="B23" s="558"/>
      <c r="C23" s="556"/>
      <c r="D23" s="558"/>
      <c r="E23" s="667"/>
      <c r="F23" s="555"/>
      <c r="G23" s="52" t="s">
        <v>48</v>
      </c>
      <c r="H23" s="558"/>
      <c r="I23" s="611"/>
      <c r="J23" s="611"/>
      <c r="K23" s="611"/>
      <c r="L23" s="611"/>
      <c r="M23" s="611"/>
      <c r="N23" s="611"/>
      <c r="O23" s="629"/>
      <c r="P23" s="629"/>
      <c r="Q23" s="611"/>
      <c r="R23" s="611"/>
      <c r="S23" s="611"/>
      <c r="T23" s="611"/>
      <c r="U23" s="611"/>
      <c r="V23" s="611"/>
      <c r="W23" s="629"/>
      <c r="X23" s="629"/>
      <c r="Y23" s="665"/>
      <c r="Z23" s="611"/>
      <c r="AA23" s="611"/>
      <c r="AB23" s="611"/>
      <c r="AC23" s="611"/>
      <c r="AD23" s="611"/>
      <c r="AE23" s="629"/>
      <c r="AF23" s="629"/>
      <c r="AG23" s="611"/>
      <c r="AH23" s="611"/>
      <c r="AI23" s="611"/>
      <c r="AJ23" s="611"/>
      <c r="AK23" s="611"/>
      <c r="AL23" s="611"/>
      <c r="AM23" s="629"/>
      <c r="AN23" s="629"/>
      <c r="AO23" s="620"/>
      <c r="AP23" s="623"/>
      <c r="AQ23" s="570"/>
    </row>
    <row r="24" spans="1:43" ht="18">
      <c r="A24" s="584" t="s">
        <v>377</v>
      </c>
      <c r="B24" s="585"/>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6"/>
      <c r="AQ24" s="23" t="e">
        <f>AVERAGE(AQ9:AQ23)</f>
        <v>#REF!</v>
      </c>
    </row>
    <row r="25" spans="1:43" ht="17.25">
      <c r="A25" s="4"/>
      <c r="B25" s="4"/>
      <c r="C25" s="10"/>
      <c r="D25" s="4"/>
      <c r="E25" s="4"/>
      <c r="F25" s="4"/>
      <c r="G25" s="4"/>
      <c r="H25" s="5"/>
    </row>
    <row r="26" spans="1:43" ht="13.5" customHeight="1">
      <c r="A26" s="587" t="s">
        <v>185</v>
      </c>
      <c r="B26" s="588"/>
      <c r="C26" s="588"/>
      <c r="D26" s="588"/>
      <c r="E26" s="588"/>
      <c r="F26" s="588"/>
      <c r="G26" s="588"/>
      <c r="H26" s="588"/>
    </row>
    <row r="27" spans="1:43" ht="15" customHeight="1">
      <c r="A27" s="588"/>
      <c r="B27" s="588"/>
      <c r="C27" s="588"/>
      <c r="D27" s="588"/>
      <c r="E27" s="588"/>
      <c r="F27" s="588"/>
      <c r="G27" s="588"/>
      <c r="H27" s="588"/>
    </row>
    <row r="28" spans="1:43" ht="17.25">
      <c r="A28" s="4"/>
      <c r="B28" s="589"/>
      <c r="C28" s="589"/>
      <c r="D28" s="589"/>
      <c r="E28" s="589"/>
      <c r="F28" s="589"/>
      <c r="G28" s="589"/>
      <c r="H28" s="589"/>
    </row>
    <row r="29" spans="1:43" ht="17.25">
      <c r="A29" s="4"/>
      <c r="B29" s="4"/>
      <c r="C29" s="10"/>
      <c r="D29" s="4"/>
      <c r="E29" s="4"/>
      <c r="F29" s="4"/>
      <c r="G29" s="4"/>
      <c r="H29" s="5"/>
    </row>
    <row r="30" spans="1:43" ht="17.25">
      <c r="A30" s="578" t="s">
        <v>413</v>
      </c>
      <c r="B30" s="579"/>
      <c r="C30" s="579"/>
      <c r="D30" s="4"/>
      <c r="E30" s="4"/>
      <c r="F30" s="580" t="s">
        <v>372</v>
      </c>
      <c r="G30" s="581" t="s">
        <v>391</v>
      </c>
      <c r="H30" s="581"/>
    </row>
    <row r="31" spans="1:43" ht="17.25">
      <c r="A31" s="4"/>
      <c r="B31" s="4"/>
      <c r="C31" s="10"/>
      <c r="D31" s="4"/>
      <c r="E31" s="4"/>
      <c r="F31" s="580"/>
      <c r="G31" s="582" t="s">
        <v>382</v>
      </c>
      <c r="H31" s="583"/>
    </row>
    <row r="32" spans="1:43" ht="13.5" customHeight="1">
      <c r="A32" s="4"/>
      <c r="B32" s="4"/>
      <c r="C32" s="10"/>
      <c r="D32" s="4"/>
      <c r="E32" s="4"/>
      <c r="F32" s="4"/>
      <c r="G32" s="4"/>
      <c r="H32" s="5"/>
    </row>
    <row r="33" spans="1:8" ht="15" customHeight="1">
      <c r="A33" s="4"/>
      <c r="B33" s="4"/>
      <c r="C33" s="10"/>
      <c r="D33" s="4"/>
      <c r="E33" s="4"/>
      <c r="F33" s="4"/>
      <c r="G33" s="4"/>
      <c r="H33" s="5"/>
    </row>
    <row r="34" spans="1:8" ht="17.25">
      <c r="A34" s="4"/>
      <c r="B34" s="4"/>
      <c r="C34" s="10"/>
      <c r="D34" s="4"/>
      <c r="E34" s="4"/>
      <c r="F34" s="4"/>
      <c r="G34" s="4"/>
      <c r="H34" s="5"/>
    </row>
    <row r="35" spans="1:8" ht="15" customHeight="1">
      <c r="A35" s="4"/>
      <c r="B35" s="4"/>
      <c r="C35" s="10"/>
      <c r="D35" s="577" t="s">
        <v>392</v>
      </c>
      <c r="E35" s="577"/>
      <c r="F35" s="577"/>
      <c r="G35" s="577"/>
      <c r="H35" s="4"/>
    </row>
    <row r="36" spans="1:8" ht="15" customHeight="1">
      <c r="A36" s="4"/>
      <c r="B36" s="4"/>
      <c r="C36" s="10"/>
      <c r="D36" s="4"/>
      <c r="E36" s="4"/>
      <c r="F36" s="5"/>
      <c r="G36" s="4"/>
      <c r="H36" s="4"/>
    </row>
    <row r="37" spans="1:8" ht="15" customHeight="1">
      <c r="A37" s="4"/>
      <c r="B37" s="4"/>
      <c r="C37" s="10"/>
      <c r="D37" s="577" t="s">
        <v>383</v>
      </c>
      <c r="E37" s="577"/>
      <c r="F37" s="577"/>
      <c r="G37" s="577"/>
      <c r="H37" s="4"/>
    </row>
    <row r="38" spans="1:8" ht="15" customHeight="1">
      <c r="A38" s="4"/>
      <c r="B38" s="4"/>
      <c r="C38" s="10"/>
      <c r="D38" s="4"/>
      <c r="E38" s="4"/>
      <c r="F38" s="5"/>
      <c r="G38" s="4"/>
      <c r="H38" s="4"/>
    </row>
    <row r="39" spans="1:8" ht="15" customHeight="1">
      <c r="A39" s="4"/>
      <c r="B39" s="4"/>
      <c r="C39" s="10"/>
      <c r="D39" s="577" t="s">
        <v>384</v>
      </c>
      <c r="E39" s="577"/>
      <c r="F39" s="577"/>
      <c r="G39" s="577"/>
      <c r="H39" s="4"/>
    </row>
  </sheetData>
  <sheetProtection algorithmName="SHA-512" hashValue="+QZcHrPwFSf27ZNft4uYe4qQb+BqUjHVxHzvrEC36KocY4ezw9STQQFedjXmjid1475JXxwTHFguF/YvMu2ZCg==" saltValue="nbA0S8goxAv0/9rlNQkGmA==" spinCount="100000" sheet="1" objects="1" scenarios="1"/>
  <mergeCells count="247">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 ref="AM7:AN7"/>
    <mergeCell ref="U7:V7"/>
    <mergeCell ref="W7:X7"/>
    <mergeCell ref="Y7:Z7"/>
    <mergeCell ref="AA7:AB7"/>
    <mergeCell ref="AC7:AD7"/>
    <mergeCell ref="AE7:AF7"/>
    <mergeCell ref="I7:J7"/>
    <mergeCell ref="K7:L7"/>
    <mergeCell ref="M7:N7"/>
    <mergeCell ref="O7:P7"/>
    <mergeCell ref="Q7:R7"/>
    <mergeCell ref="S7:T7"/>
    <mergeCell ref="A9:A23"/>
    <mergeCell ref="B9:B10"/>
    <mergeCell ref="C9:C10"/>
    <mergeCell ref="D9:D10"/>
    <mergeCell ref="E9:E10"/>
    <mergeCell ref="F9:F10"/>
    <mergeCell ref="T9:T10"/>
    <mergeCell ref="B11:B15"/>
    <mergeCell ref="C11:C15"/>
    <mergeCell ref="D11:D12"/>
    <mergeCell ref="E11:E12"/>
    <mergeCell ref="F11:F12"/>
    <mergeCell ref="H11:H12"/>
    <mergeCell ref="B16:B23"/>
    <mergeCell ref="C16:C23"/>
    <mergeCell ref="D16:D20"/>
    <mergeCell ref="E16:E20"/>
    <mergeCell ref="F16:F20"/>
    <mergeCell ref="AG7:AH7"/>
    <mergeCell ref="AI7:AJ7"/>
    <mergeCell ref="AK7:AL7"/>
    <mergeCell ref="G5:G8"/>
    <mergeCell ref="H5:H8"/>
    <mergeCell ref="I5:AN5"/>
    <mergeCell ref="N9:N10"/>
    <mergeCell ref="O9:O10"/>
    <mergeCell ref="P9:P10"/>
    <mergeCell ref="Q9:Q10"/>
    <mergeCell ref="R9:R10"/>
    <mergeCell ref="S9:S10"/>
    <mergeCell ref="H9:H10"/>
    <mergeCell ref="I9:I10"/>
    <mergeCell ref="J9:J10"/>
    <mergeCell ref="K9:K10"/>
    <mergeCell ref="L9:L10"/>
    <mergeCell ref="M9:M10"/>
    <mergeCell ref="Z9:Z10"/>
    <mergeCell ref="AA9:AA10"/>
    <mergeCell ref="AB9:AB10"/>
    <mergeCell ref="AC9:AC10"/>
    <mergeCell ref="AD9:AD10"/>
    <mergeCell ref="AE9:AE10"/>
    <mergeCell ref="U9:U10"/>
    <mergeCell ref="V9:V10"/>
    <mergeCell ref="W9:W10"/>
    <mergeCell ref="X9:X10"/>
    <mergeCell ref="Y9:Y10"/>
    <mergeCell ref="AL9:AL10"/>
    <mergeCell ref="AM9:AM10"/>
    <mergeCell ref="AN9:AN10"/>
    <mergeCell ref="AO9:AO10"/>
    <mergeCell ref="AP9:AP10"/>
    <mergeCell ref="AQ9:AQ10"/>
    <mergeCell ref="AF9:AF10"/>
    <mergeCell ref="AG9:AG10"/>
    <mergeCell ref="AH9:AH10"/>
    <mergeCell ref="AI9:AI10"/>
    <mergeCell ref="AJ9:AJ10"/>
    <mergeCell ref="AK9:AK10"/>
    <mergeCell ref="I11:I12"/>
    <mergeCell ref="J11:J12"/>
    <mergeCell ref="K11:K12"/>
    <mergeCell ref="L11:L12"/>
    <mergeCell ref="M11:M12"/>
    <mergeCell ref="N11:N12"/>
    <mergeCell ref="W11:W12"/>
    <mergeCell ref="X11:X12"/>
    <mergeCell ref="Y11:Y12"/>
    <mergeCell ref="Z11:Z12"/>
    <mergeCell ref="O11:O12"/>
    <mergeCell ref="P11:P12"/>
    <mergeCell ref="Q11:Q12"/>
    <mergeCell ref="R11:R12"/>
    <mergeCell ref="S11:S12"/>
    <mergeCell ref="T11:T12"/>
    <mergeCell ref="AM11:AM12"/>
    <mergeCell ref="AN11:AN12"/>
    <mergeCell ref="AO11:AO12"/>
    <mergeCell ref="AP11:AP12"/>
    <mergeCell ref="AQ11:AQ12"/>
    <mergeCell ref="D13:D15"/>
    <mergeCell ref="E13:E15"/>
    <mergeCell ref="H13:H15"/>
    <mergeCell ref="I13:I15"/>
    <mergeCell ref="J13:J15"/>
    <mergeCell ref="AG11:AG12"/>
    <mergeCell ref="AH11:AH12"/>
    <mergeCell ref="AI11:AI12"/>
    <mergeCell ref="AJ11:AJ12"/>
    <mergeCell ref="AK11:AK12"/>
    <mergeCell ref="AL11:AL12"/>
    <mergeCell ref="AA11:AA12"/>
    <mergeCell ref="AB11:AB12"/>
    <mergeCell ref="AC11:AC12"/>
    <mergeCell ref="AD11:AD12"/>
    <mergeCell ref="AE11:AE12"/>
    <mergeCell ref="AF11:AF12"/>
    <mergeCell ref="U11:U12"/>
    <mergeCell ref="V11:V12"/>
    <mergeCell ref="AN16:AN20"/>
    <mergeCell ref="AO16:AO20"/>
    <mergeCell ref="AP16:AP20"/>
    <mergeCell ref="AQ16:AQ20"/>
    <mergeCell ref="AK16:AK20"/>
    <mergeCell ref="AL16:AL20"/>
    <mergeCell ref="AM16:AM20"/>
    <mergeCell ref="H16:H20"/>
    <mergeCell ref="I16:I20"/>
    <mergeCell ref="J16:J20"/>
    <mergeCell ref="K16:K20"/>
    <mergeCell ref="L16:L20"/>
    <mergeCell ref="M16:M20"/>
    <mergeCell ref="N16:N20"/>
    <mergeCell ref="AJ16:AJ20"/>
    <mergeCell ref="AO13:AO15"/>
    <mergeCell ref="AP13:AP15"/>
    <mergeCell ref="AQ13:AQ15"/>
    <mergeCell ref="AK13:AK15"/>
    <mergeCell ref="AL13:AL15"/>
    <mergeCell ref="AM13:AM15"/>
    <mergeCell ref="AN13:AN15"/>
    <mergeCell ref="T13:T15"/>
    <mergeCell ref="U13:U15"/>
    <mergeCell ref="V13:V15"/>
    <mergeCell ref="AI13:AI15"/>
    <mergeCell ref="AJ13:AJ15"/>
    <mergeCell ref="AC13:AC15"/>
    <mergeCell ref="AD13:AD15"/>
    <mergeCell ref="AE13:AE15"/>
    <mergeCell ref="AF13:AF15"/>
    <mergeCell ref="AG13:AG15"/>
    <mergeCell ref="AH13:AH15"/>
    <mergeCell ref="W13:W15"/>
    <mergeCell ref="X13:X15"/>
    <mergeCell ref="Y13:Y15"/>
    <mergeCell ref="Z13:Z15"/>
    <mergeCell ref="AA13:AA15"/>
    <mergeCell ref="AB13:AB15"/>
    <mergeCell ref="K13:K15"/>
    <mergeCell ref="L13:L15"/>
    <mergeCell ref="M13:M15"/>
    <mergeCell ref="N13:N15"/>
    <mergeCell ref="O13:O15"/>
    <mergeCell ref="P13:P15"/>
    <mergeCell ref="X16:X20"/>
    <mergeCell ref="Y16:Y20"/>
    <mergeCell ref="Z16:Z20"/>
    <mergeCell ref="P16:P20"/>
    <mergeCell ref="Q16:Q20"/>
    <mergeCell ref="R16:R20"/>
    <mergeCell ref="S16:S20"/>
    <mergeCell ref="T16:T20"/>
    <mergeCell ref="U16:U20"/>
    <mergeCell ref="O16:O20"/>
    <mergeCell ref="Q13:Q15"/>
    <mergeCell ref="R13:R15"/>
    <mergeCell ref="S13:S15"/>
    <mergeCell ref="V16:V20"/>
    <mergeCell ref="W16:W20"/>
    <mergeCell ref="T21:T23"/>
    <mergeCell ref="U21:U23"/>
    <mergeCell ref="V21:V23"/>
    <mergeCell ref="K21:K23"/>
    <mergeCell ref="AH16:AH20"/>
    <mergeCell ref="AI16:AI20"/>
    <mergeCell ref="AB16:AB20"/>
    <mergeCell ref="AC16:AC20"/>
    <mergeCell ref="AD16:AD20"/>
    <mergeCell ref="AE16:AE20"/>
    <mergeCell ref="AF16:AF20"/>
    <mergeCell ref="AG16:AG20"/>
    <mergeCell ref="AD21:AD23"/>
    <mergeCell ref="AE21:AE23"/>
    <mergeCell ref="AF21:AF23"/>
    <mergeCell ref="AA16:AA20"/>
    <mergeCell ref="AP21:AP23"/>
    <mergeCell ref="AQ21:AQ23"/>
    <mergeCell ref="AI21:AI23"/>
    <mergeCell ref="AJ21:AJ23"/>
    <mergeCell ref="AK21:AK23"/>
    <mergeCell ref="AL21:AL23"/>
    <mergeCell ref="AM21:AM23"/>
    <mergeCell ref="AN21:AN23"/>
    <mergeCell ref="AO21:AO23"/>
    <mergeCell ref="D39:G39"/>
    <mergeCell ref="AG21:AG23"/>
    <mergeCell ref="AH21:AH23"/>
    <mergeCell ref="W21:W23"/>
    <mergeCell ref="X21:X23"/>
    <mergeCell ref="Y21:Y23"/>
    <mergeCell ref="Z21:Z23"/>
    <mergeCell ref="AA21:AA23"/>
    <mergeCell ref="AB21:AB23"/>
    <mergeCell ref="L21:L23"/>
    <mergeCell ref="M21:M23"/>
    <mergeCell ref="N21:N23"/>
    <mergeCell ref="O21:O23"/>
    <mergeCell ref="P21:P23"/>
    <mergeCell ref="AC21:AC23"/>
    <mergeCell ref="D21:D23"/>
    <mergeCell ref="E21:E23"/>
    <mergeCell ref="F21:F23"/>
    <mergeCell ref="H21:H23"/>
    <mergeCell ref="I21:I23"/>
    <mergeCell ref="J21:J23"/>
    <mergeCell ref="Q21:Q23"/>
    <mergeCell ref="R21:R23"/>
    <mergeCell ref="S21:S23"/>
    <mergeCell ref="A30:C30"/>
    <mergeCell ref="F30:F31"/>
    <mergeCell ref="G30:H30"/>
    <mergeCell ref="G31:H31"/>
    <mergeCell ref="D35:G35"/>
    <mergeCell ref="D37:G37"/>
    <mergeCell ref="A24:AP24"/>
    <mergeCell ref="A26:H27"/>
    <mergeCell ref="B28:H28"/>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rowBreaks count="1" manualBreakCount="1">
    <brk id="8"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Q42"/>
  <sheetViews>
    <sheetView showGridLines="0" topLeftCell="D14" zoomScale="65" zoomScaleNormal="65" workbookViewId="0">
      <selection activeCell="D17" sqref="D17:D19"/>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536"/>
      <c r="B1" s="536"/>
      <c r="C1" s="536"/>
      <c r="D1" s="537" t="s">
        <v>345</v>
      </c>
      <c r="E1" s="537"/>
      <c r="F1" s="537"/>
      <c r="G1" s="537"/>
      <c r="H1" s="537"/>
    </row>
    <row r="2" spans="1:43" ht="39.75" customHeight="1">
      <c r="A2" s="536"/>
      <c r="B2" s="536"/>
      <c r="C2" s="536"/>
      <c r="D2" s="537">
        <v>2015</v>
      </c>
      <c r="E2" s="537"/>
      <c r="F2" s="537"/>
      <c r="G2" s="537"/>
      <c r="H2" s="537"/>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538"/>
      <c r="AP4" s="539"/>
      <c r="AQ4" s="540"/>
    </row>
    <row r="5" spans="1:43" ht="13.5" customHeight="1">
      <c r="A5" s="541" t="s">
        <v>0</v>
      </c>
      <c r="B5" s="541" t="s">
        <v>1</v>
      </c>
      <c r="C5" s="541" t="s">
        <v>2</v>
      </c>
      <c r="D5" s="543" t="s">
        <v>3</v>
      </c>
      <c r="E5" s="543" t="s">
        <v>4</v>
      </c>
      <c r="F5" s="543" t="s">
        <v>5</v>
      </c>
      <c r="G5" s="543" t="s">
        <v>6</v>
      </c>
      <c r="H5" s="543" t="s">
        <v>7</v>
      </c>
      <c r="I5" s="554" t="s">
        <v>346</v>
      </c>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45" t="s">
        <v>347</v>
      </c>
      <c r="AP5" s="546" t="s">
        <v>348</v>
      </c>
      <c r="AQ5" s="546" t="s">
        <v>378</v>
      </c>
    </row>
    <row r="6" spans="1:43" ht="13.5" customHeight="1">
      <c r="A6" s="541"/>
      <c r="B6" s="541"/>
      <c r="C6" s="541"/>
      <c r="D6" s="543"/>
      <c r="E6" s="543"/>
      <c r="F6" s="543"/>
      <c r="G6" s="543"/>
      <c r="H6" s="543"/>
      <c r="I6" s="547" t="s">
        <v>349</v>
      </c>
      <c r="J6" s="547"/>
      <c r="K6" s="547"/>
      <c r="L6" s="547"/>
      <c r="M6" s="547"/>
      <c r="N6" s="547"/>
      <c r="O6" s="547"/>
      <c r="P6" s="547"/>
      <c r="Q6" s="547" t="s">
        <v>350</v>
      </c>
      <c r="R6" s="547"/>
      <c r="S6" s="547"/>
      <c r="T6" s="547"/>
      <c r="U6" s="547"/>
      <c r="V6" s="547"/>
      <c r="W6" s="547"/>
      <c r="X6" s="547"/>
      <c r="Y6" s="547" t="s">
        <v>351</v>
      </c>
      <c r="Z6" s="547"/>
      <c r="AA6" s="547"/>
      <c r="AB6" s="547"/>
      <c r="AC6" s="547"/>
      <c r="AD6" s="547"/>
      <c r="AE6" s="547"/>
      <c r="AF6" s="547"/>
      <c r="AG6" s="547" t="s">
        <v>352</v>
      </c>
      <c r="AH6" s="547"/>
      <c r="AI6" s="547"/>
      <c r="AJ6" s="547"/>
      <c r="AK6" s="547"/>
      <c r="AL6" s="547"/>
      <c r="AM6" s="547"/>
      <c r="AN6" s="547"/>
      <c r="AO6" s="545"/>
      <c r="AP6" s="546"/>
      <c r="AQ6" s="546"/>
    </row>
    <row r="7" spans="1:43" ht="17.25" customHeight="1">
      <c r="A7" s="541"/>
      <c r="B7" s="541"/>
      <c r="C7" s="541"/>
      <c r="D7" s="543"/>
      <c r="E7" s="543"/>
      <c r="F7" s="543"/>
      <c r="G7" s="543"/>
      <c r="H7" s="543"/>
      <c r="I7" s="550" t="s">
        <v>353</v>
      </c>
      <c r="J7" s="550"/>
      <c r="K7" s="550" t="s">
        <v>354</v>
      </c>
      <c r="L7" s="550"/>
      <c r="M7" s="550" t="s">
        <v>355</v>
      </c>
      <c r="N7" s="550"/>
      <c r="O7" s="548" t="s">
        <v>356</v>
      </c>
      <c r="P7" s="549"/>
      <c r="Q7" s="550" t="s">
        <v>357</v>
      </c>
      <c r="R7" s="550"/>
      <c r="S7" s="550" t="s">
        <v>358</v>
      </c>
      <c r="T7" s="550"/>
      <c r="U7" s="550" t="s">
        <v>359</v>
      </c>
      <c r="V7" s="550"/>
      <c r="W7" s="548" t="s">
        <v>356</v>
      </c>
      <c r="X7" s="549"/>
      <c r="Y7" s="550" t="s">
        <v>360</v>
      </c>
      <c r="Z7" s="550"/>
      <c r="AA7" s="550" t="s">
        <v>361</v>
      </c>
      <c r="AB7" s="550"/>
      <c r="AC7" s="550" t="s">
        <v>362</v>
      </c>
      <c r="AD7" s="550"/>
      <c r="AE7" s="548" t="s">
        <v>356</v>
      </c>
      <c r="AF7" s="549"/>
      <c r="AG7" s="550" t="s">
        <v>363</v>
      </c>
      <c r="AH7" s="550"/>
      <c r="AI7" s="550" t="s">
        <v>364</v>
      </c>
      <c r="AJ7" s="550"/>
      <c r="AK7" s="550" t="s">
        <v>365</v>
      </c>
      <c r="AL7" s="550"/>
      <c r="AM7" s="548" t="s">
        <v>356</v>
      </c>
      <c r="AN7" s="549"/>
      <c r="AO7" s="545"/>
      <c r="AP7" s="546"/>
      <c r="AQ7" s="546"/>
    </row>
    <row r="8" spans="1:43" ht="15.75" customHeight="1">
      <c r="A8" s="542"/>
      <c r="B8" s="542"/>
      <c r="C8" s="542"/>
      <c r="D8" s="544"/>
      <c r="E8" s="544"/>
      <c r="F8" s="544"/>
      <c r="G8" s="544"/>
      <c r="H8" s="544"/>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545"/>
      <c r="AP8" s="546"/>
      <c r="AQ8" s="546"/>
    </row>
    <row r="9" spans="1:43" ht="109.5" customHeight="1">
      <c r="A9" s="551" t="s">
        <v>49</v>
      </c>
      <c r="B9" s="551" t="s">
        <v>50</v>
      </c>
      <c r="C9" s="604" t="s">
        <v>51</v>
      </c>
      <c r="D9" s="558" t="s">
        <v>52</v>
      </c>
      <c r="E9" s="599" t="s">
        <v>53</v>
      </c>
      <c r="F9" s="52" t="s">
        <v>343</v>
      </c>
      <c r="G9" s="60" t="s">
        <v>404</v>
      </c>
      <c r="H9" s="52" t="s">
        <v>54</v>
      </c>
      <c r="I9" s="559" t="e">
        <f>SUM(#REF!)</f>
        <v>#REF!</v>
      </c>
      <c r="J9" s="559" t="e">
        <f>SUM(#REF!)</f>
        <v>#REF!</v>
      </c>
      <c r="K9" s="559" t="e">
        <f>SUM(#REF!)</f>
        <v>#REF!</v>
      </c>
      <c r="L9" s="559" t="e">
        <f>SUM(#REF!)</f>
        <v>#REF!</v>
      </c>
      <c r="M9" s="559" t="e">
        <f>SUM(#REF!)</f>
        <v>#REF!</v>
      </c>
      <c r="N9" s="559" t="e">
        <f>SUM(#REF!)</f>
        <v>#REF!</v>
      </c>
      <c r="O9" s="600" t="e">
        <f>I9+K9+M9</f>
        <v>#REF!</v>
      </c>
      <c r="P9" s="600" t="e">
        <f>J9+L9+N9</f>
        <v>#REF!</v>
      </c>
      <c r="Q9" s="559" t="e">
        <f>SUM(#REF!)</f>
        <v>#REF!</v>
      </c>
      <c r="R9" s="559" t="e">
        <f>SUM(#REF!)</f>
        <v>#REF!</v>
      </c>
      <c r="S9" s="559" t="e">
        <f>SUM(#REF!)</f>
        <v>#REF!</v>
      </c>
      <c r="T9" s="559" t="e">
        <f>SUM(#REF!)</f>
        <v>#REF!</v>
      </c>
      <c r="U9" s="559" t="e">
        <f>SUM(#REF!)</f>
        <v>#REF!</v>
      </c>
      <c r="V9" s="559" t="e">
        <f>SUM(#REF!)</f>
        <v>#REF!</v>
      </c>
      <c r="W9" s="600" t="e">
        <f>Q9+S9+U9</f>
        <v>#REF!</v>
      </c>
      <c r="X9" s="600" t="e">
        <f>R9+T9+V9</f>
        <v>#REF!</v>
      </c>
      <c r="Y9" s="559" t="e">
        <f>SUM(#REF!)</f>
        <v>#REF!</v>
      </c>
      <c r="Z9" s="559" t="e">
        <f>SUM(#REF!)</f>
        <v>#REF!</v>
      </c>
      <c r="AA9" s="559" t="e">
        <f>SUM(#REF!)</f>
        <v>#REF!</v>
      </c>
      <c r="AB9" s="559" t="e">
        <f>SUM(#REF!)</f>
        <v>#REF!</v>
      </c>
      <c r="AC9" s="559" t="e">
        <f>SUM(#REF!)</f>
        <v>#REF!</v>
      </c>
      <c r="AD9" s="559" t="e">
        <f>SUM(#REF!)</f>
        <v>#REF!</v>
      </c>
      <c r="AE9" s="600" t="e">
        <f>Y9+AA9+AC9</f>
        <v>#REF!</v>
      </c>
      <c r="AF9" s="600" t="e">
        <f>Z9+AB9+AD9</f>
        <v>#REF!</v>
      </c>
      <c r="AG9" s="559" t="e">
        <f>SUM(#REF!)</f>
        <v>#REF!</v>
      </c>
      <c r="AH9" s="559" t="e">
        <f>SUM(#REF!)</f>
        <v>#REF!</v>
      </c>
      <c r="AI9" s="559" t="e">
        <f>SUM(#REF!)</f>
        <v>#REF!</v>
      </c>
      <c r="AJ9" s="559" t="e">
        <f>SUM(#REF!)</f>
        <v>#REF!</v>
      </c>
      <c r="AK9" s="559" t="e">
        <f>SUM(#REF!)</f>
        <v>#REF!</v>
      </c>
      <c r="AL9" s="559" t="e">
        <f>SUM(#REF!)</f>
        <v>#REF!</v>
      </c>
      <c r="AM9" s="600" t="e">
        <f>AG9+AI9+AK9</f>
        <v>#REF!</v>
      </c>
      <c r="AN9" s="600" t="e">
        <f>AH9+AJ9+AL9</f>
        <v>#REF!</v>
      </c>
      <c r="AO9" s="568" t="e">
        <f>O9+W9+AE9+AM9</f>
        <v>#REF!</v>
      </c>
      <c r="AP9" s="568" t="e">
        <f>P9+X9+AF9+AN9</f>
        <v>#REF!</v>
      </c>
      <c r="AQ9" s="568" t="e">
        <f>IF(AND(AP9&gt;0,AO9&gt;0),AP9/AO9,0)</f>
        <v>#REF!</v>
      </c>
    </row>
    <row r="10" spans="1:43" ht="128.25" customHeight="1">
      <c r="A10" s="552"/>
      <c r="B10" s="552"/>
      <c r="C10" s="604"/>
      <c r="D10" s="558"/>
      <c r="E10" s="599"/>
      <c r="F10" s="555" t="s">
        <v>405</v>
      </c>
      <c r="G10" s="60" t="s">
        <v>368</v>
      </c>
      <c r="H10" s="52" t="s">
        <v>55</v>
      </c>
      <c r="I10" s="560"/>
      <c r="J10" s="560"/>
      <c r="K10" s="560"/>
      <c r="L10" s="560"/>
      <c r="M10" s="560"/>
      <c r="N10" s="560"/>
      <c r="O10" s="601"/>
      <c r="P10" s="601"/>
      <c r="Q10" s="560"/>
      <c r="R10" s="560"/>
      <c r="S10" s="560"/>
      <c r="T10" s="560"/>
      <c r="U10" s="560"/>
      <c r="V10" s="560"/>
      <c r="W10" s="601"/>
      <c r="X10" s="601"/>
      <c r="Y10" s="560"/>
      <c r="Z10" s="560"/>
      <c r="AA10" s="560"/>
      <c r="AB10" s="560"/>
      <c r="AC10" s="560"/>
      <c r="AD10" s="560"/>
      <c r="AE10" s="601"/>
      <c r="AF10" s="601"/>
      <c r="AG10" s="560"/>
      <c r="AH10" s="560"/>
      <c r="AI10" s="560"/>
      <c r="AJ10" s="560"/>
      <c r="AK10" s="560"/>
      <c r="AL10" s="560"/>
      <c r="AM10" s="601"/>
      <c r="AN10" s="601"/>
      <c r="AO10" s="569"/>
      <c r="AP10" s="569"/>
      <c r="AQ10" s="569"/>
    </row>
    <row r="11" spans="1:43" ht="95.25" customHeight="1">
      <c r="A11" s="552"/>
      <c r="B11" s="552"/>
      <c r="C11" s="604"/>
      <c r="D11" s="558"/>
      <c r="E11" s="599"/>
      <c r="F11" s="555"/>
      <c r="G11" s="52" t="s">
        <v>223</v>
      </c>
      <c r="H11" s="53" t="s">
        <v>56</v>
      </c>
      <c r="I11" s="560"/>
      <c r="J11" s="560"/>
      <c r="K11" s="560"/>
      <c r="L11" s="560"/>
      <c r="M11" s="560"/>
      <c r="N11" s="560"/>
      <c r="O11" s="601"/>
      <c r="P11" s="601"/>
      <c r="Q11" s="560"/>
      <c r="R11" s="560"/>
      <c r="S11" s="560"/>
      <c r="T11" s="560"/>
      <c r="U11" s="560"/>
      <c r="V11" s="560"/>
      <c r="W11" s="601"/>
      <c r="X11" s="601"/>
      <c r="Y11" s="560"/>
      <c r="Z11" s="560"/>
      <c r="AA11" s="560"/>
      <c r="AB11" s="560"/>
      <c r="AC11" s="560"/>
      <c r="AD11" s="560"/>
      <c r="AE11" s="601"/>
      <c r="AF11" s="601"/>
      <c r="AG11" s="560"/>
      <c r="AH11" s="560"/>
      <c r="AI11" s="560"/>
      <c r="AJ11" s="560"/>
      <c r="AK11" s="560"/>
      <c r="AL11" s="560"/>
      <c r="AM11" s="601"/>
      <c r="AN11" s="601"/>
      <c r="AO11" s="569"/>
      <c r="AP11" s="569"/>
      <c r="AQ11" s="569"/>
    </row>
    <row r="12" spans="1:43" ht="86.25">
      <c r="A12" s="552"/>
      <c r="B12" s="552"/>
      <c r="C12" s="604"/>
      <c r="D12" s="558"/>
      <c r="E12" s="599"/>
      <c r="F12" s="555"/>
      <c r="G12" s="52" t="s">
        <v>190</v>
      </c>
      <c r="H12" s="52" t="s">
        <v>224</v>
      </c>
      <c r="I12" s="560"/>
      <c r="J12" s="560"/>
      <c r="K12" s="560"/>
      <c r="L12" s="560"/>
      <c r="M12" s="560"/>
      <c r="N12" s="560"/>
      <c r="O12" s="601"/>
      <c r="P12" s="601"/>
      <c r="Q12" s="560"/>
      <c r="R12" s="560"/>
      <c r="S12" s="560"/>
      <c r="T12" s="560"/>
      <c r="U12" s="560"/>
      <c r="V12" s="560"/>
      <c r="W12" s="601"/>
      <c r="X12" s="601"/>
      <c r="Y12" s="560"/>
      <c r="Z12" s="560"/>
      <c r="AA12" s="560"/>
      <c r="AB12" s="560"/>
      <c r="AC12" s="560"/>
      <c r="AD12" s="560"/>
      <c r="AE12" s="601"/>
      <c r="AF12" s="601"/>
      <c r="AG12" s="560"/>
      <c r="AH12" s="560"/>
      <c r="AI12" s="560"/>
      <c r="AJ12" s="560"/>
      <c r="AK12" s="560"/>
      <c r="AL12" s="560"/>
      <c r="AM12" s="601"/>
      <c r="AN12" s="601"/>
      <c r="AO12" s="569"/>
      <c r="AP12" s="569"/>
      <c r="AQ12" s="569"/>
    </row>
    <row r="13" spans="1:43" ht="81.75" customHeight="1">
      <c r="A13" s="552"/>
      <c r="B13" s="552"/>
      <c r="C13" s="604"/>
      <c r="D13" s="558"/>
      <c r="E13" s="599"/>
      <c r="F13" s="555"/>
      <c r="G13" s="60" t="s">
        <v>406</v>
      </c>
      <c r="H13" s="52" t="s">
        <v>56</v>
      </c>
      <c r="I13" s="560"/>
      <c r="J13" s="560"/>
      <c r="K13" s="560"/>
      <c r="L13" s="560"/>
      <c r="M13" s="560"/>
      <c r="N13" s="560"/>
      <c r="O13" s="601"/>
      <c r="P13" s="601"/>
      <c r="Q13" s="560"/>
      <c r="R13" s="560"/>
      <c r="S13" s="560"/>
      <c r="T13" s="560"/>
      <c r="U13" s="560"/>
      <c r="V13" s="560"/>
      <c r="W13" s="601"/>
      <c r="X13" s="601"/>
      <c r="Y13" s="560"/>
      <c r="Z13" s="560"/>
      <c r="AA13" s="560"/>
      <c r="AB13" s="560"/>
      <c r="AC13" s="560"/>
      <c r="AD13" s="560"/>
      <c r="AE13" s="601"/>
      <c r="AF13" s="601"/>
      <c r="AG13" s="560"/>
      <c r="AH13" s="560"/>
      <c r="AI13" s="560"/>
      <c r="AJ13" s="560"/>
      <c r="AK13" s="560"/>
      <c r="AL13" s="560"/>
      <c r="AM13" s="601"/>
      <c r="AN13" s="601"/>
      <c r="AO13" s="569"/>
      <c r="AP13" s="569"/>
      <c r="AQ13" s="569"/>
    </row>
    <row r="14" spans="1:43" ht="68.25" customHeight="1">
      <c r="A14" s="552"/>
      <c r="B14" s="552"/>
      <c r="C14" s="604"/>
      <c r="D14" s="558"/>
      <c r="E14" s="599"/>
      <c r="F14" s="555"/>
      <c r="G14" s="60" t="s">
        <v>407</v>
      </c>
      <c r="H14" s="52" t="s">
        <v>56</v>
      </c>
      <c r="I14" s="561"/>
      <c r="J14" s="561"/>
      <c r="K14" s="561"/>
      <c r="L14" s="561"/>
      <c r="M14" s="561"/>
      <c r="N14" s="561"/>
      <c r="O14" s="602"/>
      <c r="P14" s="602"/>
      <c r="Q14" s="561"/>
      <c r="R14" s="561"/>
      <c r="S14" s="561"/>
      <c r="T14" s="561"/>
      <c r="U14" s="561"/>
      <c r="V14" s="561"/>
      <c r="W14" s="602"/>
      <c r="X14" s="602"/>
      <c r="Y14" s="561"/>
      <c r="Z14" s="561"/>
      <c r="AA14" s="561"/>
      <c r="AB14" s="561"/>
      <c r="AC14" s="561"/>
      <c r="AD14" s="561"/>
      <c r="AE14" s="602"/>
      <c r="AF14" s="602"/>
      <c r="AG14" s="561"/>
      <c r="AH14" s="561"/>
      <c r="AI14" s="561"/>
      <c r="AJ14" s="561"/>
      <c r="AK14" s="561"/>
      <c r="AL14" s="561"/>
      <c r="AM14" s="602"/>
      <c r="AN14" s="602"/>
      <c r="AO14" s="570"/>
      <c r="AP14" s="570"/>
      <c r="AQ14" s="570"/>
    </row>
    <row r="15" spans="1:43" ht="111.75" customHeight="1">
      <c r="A15" s="552"/>
      <c r="B15" s="552"/>
      <c r="C15" s="658" t="s">
        <v>57</v>
      </c>
      <c r="D15" s="558" t="s">
        <v>58</v>
      </c>
      <c r="E15" s="599" t="s">
        <v>59</v>
      </c>
      <c r="F15" s="557" t="s">
        <v>60</v>
      </c>
      <c r="G15" s="52" t="s">
        <v>225</v>
      </c>
      <c r="H15" s="557" t="s">
        <v>54</v>
      </c>
      <c r="I15" s="650" t="e">
        <f>SUM(#REF!)</f>
        <v>#REF!</v>
      </c>
      <c r="J15" s="650" t="e">
        <f>SUM(#REF!)</f>
        <v>#REF!</v>
      </c>
      <c r="K15" s="650" t="e">
        <f>SUM(#REF!)</f>
        <v>#REF!</v>
      </c>
      <c r="L15" s="650" t="e">
        <f>SUM(#REF!)</f>
        <v>#REF!</v>
      </c>
      <c r="M15" s="650" t="e">
        <f>SUM(#REF!)</f>
        <v>#REF!</v>
      </c>
      <c r="N15" s="650" t="e">
        <f>SUM(#REF!)</f>
        <v>#REF!</v>
      </c>
      <c r="O15" s="594" t="e">
        <f>I15+K15+M15</f>
        <v>#REF!</v>
      </c>
      <c r="P15" s="594" t="e">
        <f>J15+L15+N15</f>
        <v>#REF!</v>
      </c>
      <c r="Q15" s="650" t="e">
        <f>SUM(#REF!)</f>
        <v>#REF!</v>
      </c>
      <c r="R15" s="650" t="e">
        <f>SUM(#REF!)</f>
        <v>#REF!</v>
      </c>
      <c r="S15" s="650" t="e">
        <f>SUM(#REF!)</f>
        <v>#REF!</v>
      </c>
      <c r="T15" s="650" t="e">
        <f>SUM(#REF!)</f>
        <v>#REF!</v>
      </c>
      <c r="U15" s="650" t="e">
        <f>SUM(#REF!)</f>
        <v>#REF!</v>
      </c>
      <c r="V15" s="650" t="e">
        <f>SUM(#REF!)</f>
        <v>#REF!</v>
      </c>
      <c r="W15" s="594" t="e">
        <f>Q15+S15+U15</f>
        <v>#REF!</v>
      </c>
      <c r="X15" s="594" t="e">
        <f>R15+T15+V15</f>
        <v>#REF!</v>
      </c>
      <c r="Y15" s="650" t="e">
        <f>SUM(#REF!)</f>
        <v>#REF!</v>
      </c>
      <c r="Z15" s="650" t="e">
        <f>SUM(#REF!)</f>
        <v>#REF!</v>
      </c>
      <c r="AA15" s="650" t="e">
        <f>SUM(#REF!)</f>
        <v>#REF!</v>
      </c>
      <c r="AB15" s="650" t="e">
        <f>SUM(#REF!)</f>
        <v>#REF!</v>
      </c>
      <c r="AC15" s="650" t="e">
        <f>SUM(#REF!)</f>
        <v>#REF!</v>
      </c>
      <c r="AD15" s="650" t="e">
        <f>SUM(#REF!)</f>
        <v>#REF!</v>
      </c>
      <c r="AE15" s="594" t="e">
        <f>Y15+AA15+AC15</f>
        <v>#REF!</v>
      </c>
      <c r="AF15" s="594" t="e">
        <f>Z15+AB15+AD15</f>
        <v>#REF!</v>
      </c>
      <c r="AG15" s="650" t="e">
        <f>SUM(#REF!)</f>
        <v>#REF!</v>
      </c>
      <c r="AH15" s="650" t="e">
        <f>SUM(#REF!)</f>
        <v>#REF!</v>
      </c>
      <c r="AI15" s="650" t="e">
        <f>SUM(#REF!)</f>
        <v>#REF!</v>
      </c>
      <c r="AJ15" s="650" t="e">
        <f>SUM(#REF!)</f>
        <v>#REF!</v>
      </c>
      <c r="AK15" s="650" t="e">
        <f>SUM(#REF!)</f>
        <v>#REF!</v>
      </c>
      <c r="AL15" s="650" t="e">
        <f>SUM(#REF!)</f>
        <v>#REF!</v>
      </c>
      <c r="AM15" s="594" t="e">
        <f>AG15+AI15+AK15</f>
        <v>#REF!</v>
      </c>
      <c r="AN15" s="594" t="e">
        <f>AH15+AJ15+AL15</f>
        <v>#REF!</v>
      </c>
      <c r="AO15" s="590" t="e">
        <f>O15+W15+AE15+AM15</f>
        <v>#REF!</v>
      </c>
      <c r="AP15" s="590" t="e">
        <f>P15+X15+AF15+AN15</f>
        <v>#REF!</v>
      </c>
      <c r="AQ15" s="568" t="e">
        <f>IF(AND(AP15&gt;0,AO15&gt;0),AP15/AO15,0)</f>
        <v>#REF!</v>
      </c>
    </row>
    <row r="16" spans="1:43" ht="48.75" customHeight="1">
      <c r="A16" s="552"/>
      <c r="B16" s="552"/>
      <c r="C16" s="659"/>
      <c r="D16" s="558"/>
      <c r="E16" s="556"/>
      <c r="F16" s="558"/>
      <c r="G16" s="52" t="s">
        <v>61</v>
      </c>
      <c r="H16" s="558"/>
      <c r="I16" s="593"/>
      <c r="J16" s="593"/>
      <c r="K16" s="593"/>
      <c r="L16" s="593"/>
      <c r="M16" s="593"/>
      <c r="N16" s="593"/>
      <c r="O16" s="595"/>
      <c r="P16" s="595"/>
      <c r="Q16" s="593"/>
      <c r="R16" s="593"/>
      <c r="S16" s="593"/>
      <c r="T16" s="593"/>
      <c r="U16" s="593"/>
      <c r="V16" s="593"/>
      <c r="W16" s="595"/>
      <c r="X16" s="595"/>
      <c r="Y16" s="593"/>
      <c r="Z16" s="593"/>
      <c r="AA16" s="593"/>
      <c r="AB16" s="593"/>
      <c r="AC16" s="593"/>
      <c r="AD16" s="593"/>
      <c r="AE16" s="595"/>
      <c r="AF16" s="595"/>
      <c r="AG16" s="593"/>
      <c r="AH16" s="593"/>
      <c r="AI16" s="593"/>
      <c r="AJ16" s="593"/>
      <c r="AK16" s="593"/>
      <c r="AL16" s="593"/>
      <c r="AM16" s="595"/>
      <c r="AN16" s="595"/>
      <c r="AO16" s="591"/>
      <c r="AP16" s="591"/>
      <c r="AQ16" s="570"/>
    </row>
    <row r="17" spans="1:43" ht="86.25">
      <c r="A17" s="552"/>
      <c r="B17" s="552"/>
      <c r="C17" s="659"/>
      <c r="D17" s="597" t="s">
        <v>420</v>
      </c>
      <c r="E17" s="666" t="s">
        <v>412</v>
      </c>
      <c r="F17" s="605" t="s">
        <v>62</v>
      </c>
      <c r="G17" s="60" t="s">
        <v>411</v>
      </c>
      <c r="H17" s="557" t="s">
        <v>63</v>
      </c>
      <c r="I17" s="650" t="e">
        <f>SUM(#REF!)</f>
        <v>#REF!</v>
      </c>
      <c r="J17" s="650" t="e">
        <f>SUM(#REF!)</f>
        <v>#REF!</v>
      </c>
      <c r="K17" s="650" t="e">
        <f>SUM(#REF!)</f>
        <v>#REF!</v>
      </c>
      <c r="L17" s="650" t="e">
        <f>SUM(#REF!)</f>
        <v>#REF!</v>
      </c>
      <c r="M17" s="650" t="e">
        <f>SUM(#REF!)</f>
        <v>#REF!</v>
      </c>
      <c r="N17" s="650" t="e">
        <f>SUM(#REF!)</f>
        <v>#REF!</v>
      </c>
      <c r="O17" s="594" t="e">
        <f>I17+K17+M17</f>
        <v>#REF!</v>
      </c>
      <c r="P17" s="594" t="e">
        <f>+J17+L17+N17</f>
        <v>#REF!</v>
      </c>
      <c r="Q17" s="650" t="e">
        <f>SUM(#REF!)</f>
        <v>#REF!</v>
      </c>
      <c r="R17" s="650" t="e">
        <f>SUM(#REF!)</f>
        <v>#REF!</v>
      </c>
      <c r="S17" s="650" t="e">
        <f>SUM(#REF!)</f>
        <v>#REF!</v>
      </c>
      <c r="T17" s="650" t="e">
        <f>SUM(#REF!)</f>
        <v>#REF!</v>
      </c>
      <c r="U17" s="650" t="e">
        <f>SUM(#REF!)</f>
        <v>#REF!</v>
      </c>
      <c r="V17" s="650" t="e">
        <f>SUM(#REF!)</f>
        <v>#REF!</v>
      </c>
      <c r="W17" s="594" t="e">
        <f>Q17+S17+U17</f>
        <v>#REF!</v>
      </c>
      <c r="X17" s="594" t="e">
        <f>+R17+T17+V17</f>
        <v>#REF!</v>
      </c>
      <c r="Y17" s="650" t="e">
        <f>SUM(#REF!)</f>
        <v>#REF!</v>
      </c>
      <c r="Z17" s="650" t="e">
        <f>SUM(#REF!)</f>
        <v>#REF!</v>
      </c>
      <c r="AA17" s="650" t="e">
        <f>SUM(#REF!)</f>
        <v>#REF!</v>
      </c>
      <c r="AB17" s="650" t="e">
        <f>SUM(#REF!)</f>
        <v>#REF!</v>
      </c>
      <c r="AC17" s="650" t="e">
        <f>SUM(#REF!)</f>
        <v>#REF!</v>
      </c>
      <c r="AD17" s="650" t="e">
        <f>SUM(#REF!)</f>
        <v>#REF!</v>
      </c>
      <c r="AE17" s="594" t="e">
        <f>Y17+AA17+AC17</f>
        <v>#REF!</v>
      </c>
      <c r="AF17" s="594" t="e">
        <f>+Z17+AB17+AD17</f>
        <v>#REF!</v>
      </c>
      <c r="AG17" s="650" t="e">
        <f>SUM(#REF!)</f>
        <v>#REF!</v>
      </c>
      <c r="AH17" s="650" t="e">
        <f>SUM(#REF!)</f>
        <v>#REF!</v>
      </c>
      <c r="AI17" s="650" t="e">
        <f>SUM(#REF!)</f>
        <v>#REF!</v>
      </c>
      <c r="AJ17" s="650" t="e">
        <f>SUM(#REF!)</f>
        <v>#REF!</v>
      </c>
      <c r="AK17" s="650" t="e">
        <f>SUM(#REF!)</f>
        <v>#REF!</v>
      </c>
      <c r="AL17" s="650" t="e">
        <f>SUM(#REF!)</f>
        <v>#REF!</v>
      </c>
      <c r="AM17" s="594" t="e">
        <f>AG17+AI17+AK17</f>
        <v>#REF!</v>
      </c>
      <c r="AN17" s="594" t="e">
        <f>+AH17+AJ17+AL17</f>
        <v>#REF!</v>
      </c>
      <c r="AO17" s="590" t="e">
        <f>O17+W17+AE17+AM17</f>
        <v>#REF!</v>
      </c>
      <c r="AP17" s="590" t="e">
        <f>P17+X17+AF17+AN17</f>
        <v>#REF!</v>
      </c>
      <c r="AQ17" s="568" t="e">
        <f>IF(AND(AP17&gt;0,AO17&gt;0),AP17/AO17,0)</f>
        <v>#REF!</v>
      </c>
    </row>
    <row r="18" spans="1:43" ht="51.75">
      <c r="A18" s="552"/>
      <c r="B18" s="552"/>
      <c r="C18" s="659"/>
      <c r="D18" s="598"/>
      <c r="E18" s="667"/>
      <c r="F18" s="598"/>
      <c r="G18" s="52" t="s">
        <v>64</v>
      </c>
      <c r="H18" s="558"/>
      <c r="I18" s="656"/>
      <c r="J18" s="656"/>
      <c r="K18" s="656"/>
      <c r="L18" s="656"/>
      <c r="M18" s="656"/>
      <c r="N18" s="656"/>
      <c r="O18" s="654"/>
      <c r="P18" s="654"/>
      <c r="Q18" s="656"/>
      <c r="R18" s="656"/>
      <c r="S18" s="656"/>
      <c r="T18" s="656"/>
      <c r="U18" s="656"/>
      <c r="V18" s="656"/>
      <c r="W18" s="654"/>
      <c r="X18" s="654"/>
      <c r="Y18" s="655"/>
      <c r="Z18" s="655"/>
      <c r="AA18" s="655"/>
      <c r="AB18" s="655"/>
      <c r="AC18" s="655"/>
      <c r="AD18" s="655"/>
      <c r="AE18" s="654"/>
      <c r="AF18" s="654"/>
      <c r="AG18" s="655"/>
      <c r="AH18" s="655"/>
      <c r="AI18" s="655"/>
      <c r="AJ18" s="655"/>
      <c r="AK18" s="655"/>
      <c r="AL18" s="655"/>
      <c r="AM18" s="654"/>
      <c r="AN18" s="654"/>
      <c r="AO18" s="638"/>
      <c r="AP18" s="638"/>
      <c r="AQ18" s="569"/>
    </row>
    <row r="19" spans="1:43" ht="69">
      <c r="A19" s="552"/>
      <c r="B19" s="552"/>
      <c r="C19" s="659"/>
      <c r="D19" s="598"/>
      <c r="E19" s="667"/>
      <c r="F19" s="598"/>
      <c r="G19" s="52" t="s">
        <v>65</v>
      </c>
      <c r="H19" s="558"/>
      <c r="I19" s="656"/>
      <c r="J19" s="656"/>
      <c r="K19" s="656"/>
      <c r="L19" s="656"/>
      <c r="M19" s="656"/>
      <c r="N19" s="656"/>
      <c r="O19" s="654"/>
      <c r="P19" s="654"/>
      <c r="Q19" s="656"/>
      <c r="R19" s="656"/>
      <c r="S19" s="656"/>
      <c r="T19" s="656"/>
      <c r="U19" s="656"/>
      <c r="V19" s="656"/>
      <c r="W19" s="654"/>
      <c r="X19" s="654"/>
      <c r="Y19" s="651"/>
      <c r="Z19" s="651"/>
      <c r="AA19" s="651"/>
      <c r="AB19" s="651"/>
      <c r="AC19" s="651"/>
      <c r="AD19" s="651"/>
      <c r="AE19" s="654"/>
      <c r="AF19" s="654"/>
      <c r="AG19" s="651"/>
      <c r="AH19" s="651"/>
      <c r="AI19" s="651"/>
      <c r="AJ19" s="651"/>
      <c r="AK19" s="651"/>
      <c r="AL19" s="651"/>
      <c r="AM19" s="654"/>
      <c r="AN19" s="654"/>
      <c r="AO19" s="638"/>
      <c r="AP19" s="638"/>
      <c r="AQ19" s="569"/>
    </row>
    <row r="20" spans="1:43" ht="57.75" customHeight="1">
      <c r="A20" s="552"/>
      <c r="B20" s="552"/>
      <c r="C20" s="659"/>
      <c r="D20" s="557" t="s">
        <v>400</v>
      </c>
      <c r="E20" s="612" t="s">
        <v>399</v>
      </c>
      <c r="F20" s="557" t="s">
        <v>66</v>
      </c>
      <c r="G20" s="52" t="s">
        <v>67</v>
      </c>
      <c r="H20" s="557" t="s">
        <v>63</v>
      </c>
      <c r="I20" s="674" t="e">
        <f>SUM(#REF!)</f>
        <v>#REF!</v>
      </c>
      <c r="J20" s="674" t="e">
        <f>SUM(#REF!)</f>
        <v>#REF!</v>
      </c>
      <c r="K20" s="674" t="e">
        <f>SUM(#REF!)</f>
        <v>#REF!</v>
      </c>
      <c r="L20" s="674" t="e">
        <f>SUM(#REF!)</f>
        <v>#REF!</v>
      </c>
      <c r="M20" s="674" t="e">
        <f>SUM(#REF!)</f>
        <v>#REF!</v>
      </c>
      <c r="N20" s="674" t="e">
        <f>SUM(#REF!)</f>
        <v>#REF!</v>
      </c>
      <c r="O20" s="677" t="e">
        <f>I20+K20+M20</f>
        <v>#REF!</v>
      </c>
      <c r="P20" s="677" t="e">
        <f>+N20+L20+J20</f>
        <v>#REF!</v>
      </c>
      <c r="Q20" s="674" t="e">
        <f>SUM(#REF!)</f>
        <v>#REF!</v>
      </c>
      <c r="R20" s="674" t="e">
        <f>SUM(#REF!)</f>
        <v>#REF!</v>
      </c>
      <c r="S20" s="674" t="e">
        <f>SUM(#REF!)</f>
        <v>#REF!</v>
      </c>
      <c r="T20" s="674" t="e">
        <f>SUM(#REF!)</f>
        <v>#REF!</v>
      </c>
      <c r="U20" s="674" t="e">
        <f>SUM(#REF!)</f>
        <v>#REF!</v>
      </c>
      <c r="V20" s="674" t="e">
        <f>SUM(#REF!)</f>
        <v>#REF!</v>
      </c>
      <c r="W20" s="677" t="e">
        <f>Q20+S20+U20</f>
        <v>#REF!</v>
      </c>
      <c r="X20" s="677" t="e">
        <f>R20+T20+V20</f>
        <v>#REF!</v>
      </c>
      <c r="Y20" s="674" t="e">
        <f>SUM(#REF!)</f>
        <v>#REF!</v>
      </c>
      <c r="Z20" s="674" t="e">
        <f>SUM(#REF!)</f>
        <v>#REF!</v>
      </c>
      <c r="AA20" s="674" t="e">
        <f>SUM(#REF!)</f>
        <v>#REF!</v>
      </c>
      <c r="AB20" s="674" t="e">
        <f>SUM(#REF!)</f>
        <v>#REF!</v>
      </c>
      <c r="AC20" s="674" t="e">
        <f>SUM(#REF!)</f>
        <v>#REF!</v>
      </c>
      <c r="AD20" s="674" t="e">
        <f>SUM(#REF!)</f>
        <v>#REF!</v>
      </c>
      <c r="AE20" s="677" t="e">
        <f>Y20+AA20+AC20</f>
        <v>#REF!</v>
      </c>
      <c r="AF20" s="677" t="e">
        <f>Z20+AB20+AD20</f>
        <v>#REF!</v>
      </c>
      <c r="AG20" s="674" t="e">
        <f>SUM(#REF!)</f>
        <v>#REF!</v>
      </c>
      <c r="AH20" s="674" t="e">
        <f>SUM(#REF!)</f>
        <v>#REF!</v>
      </c>
      <c r="AI20" s="674" t="e">
        <f>SUM(#REF!)</f>
        <v>#REF!</v>
      </c>
      <c r="AJ20" s="674" t="e">
        <f>SUM(#REF!)</f>
        <v>#REF!</v>
      </c>
      <c r="AK20" s="674" t="e">
        <f>SUM(#REF!)</f>
        <v>#REF!</v>
      </c>
      <c r="AL20" s="674" t="e">
        <f>SUM(#REF!)</f>
        <v>#REF!</v>
      </c>
      <c r="AM20" s="677" t="e">
        <f>AG20+AI20+AK20</f>
        <v>#REF!</v>
      </c>
      <c r="AN20" s="677" t="e">
        <f>AH20+AJ20+AL20</f>
        <v>#REF!</v>
      </c>
      <c r="AO20" s="671" t="e">
        <f>O20+W20+AE20+AM20</f>
        <v>#REF!</v>
      </c>
      <c r="AP20" s="671" t="e">
        <f>P20+X20+AF20+AN20</f>
        <v>#REF!</v>
      </c>
      <c r="AQ20" s="568" t="e">
        <f>IF(AND(AP20&gt;0,AO20&gt;0),AP20/AO20,0)</f>
        <v>#REF!</v>
      </c>
    </row>
    <row r="21" spans="1:43" ht="47.25" customHeight="1">
      <c r="A21" s="552"/>
      <c r="B21" s="552"/>
      <c r="C21" s="659"/>
      <c r="D21" s="558"/>
      <c r="E21" s="556"/>
      <c r="F21" s="558"/>
      <c r="G21" s="52" t="s">
        <v>68</v>
      </c>
      <c r="H21" s="558"/>
      <c r="I21" s="675"/>
      <c r="J21" s="675"/>
      <c r="K21" s="675"/>
      <c r="L21" s="675"/>
      <c r="M21" s="675"/>
      <c r="N21" s="675"/>
      <c r="O21" s="678"/>
      <c r="P21" s="678"/>
      <c r="Q21" s="675"/>
      <c r="R21" s="675"/>
      <c r="S21" s="675"/>
      <c r="T21" s="675"/>
      <c r="U21" s="675"/>
      <c r="V21" s="675"/>
      <c r="W21" s="678"/>
      <c r="X21" s="678"/>
      <c r="Y21" s="675"/>
      <c r="Z21" s="675"/>
      <c r="AA21" s="675"/>
      <c r="AB21" s="675"/>
      <c r="AC21" s="675"/>
      <c r="AD21" s="675"/>
      <c r="AE21" s="678"/>
      <c r="AF21" s="678"/>
      <c r="AG21" s="675"/>
      <c r="AH21" s="675"/>
      <c r="AI21" s="675"/>
      <c r="AJ21" s="675"/>
      <c r="AK21" s="675"/>
      <c r="AL21" s="675"/>
      <c r="AM21" s="678"/>
      <c r="AN21" s="678"/>
      <c r="AO21" s="672"/>
      <c r="AP21" s="672"/>
      <c r="AQ21" s="569"/>
    </row>
    <row r="22" spans="1:43" ht="78.75" customHeight="1">
      <c r="A22" s="552"/>
      <c r="B22" s="552"/>
      <c r="C22" s="659"/>
      <c r="D22" s="558"/>
      <c r="E22" s="556"/>
      <c r="F22" s="558"/>
      <c r="G22" s="52" t="s">
        <v>69</v>
      </c>
      <c r="H22" s="558"/>
      <c r="I22" s="675"/>
      <c r="J22" s="675"/>
      <c r="K22" s="675"/>
      <c r="L22" s="675"/>
      <c r="M22" s="675"/>
      <c r="N22" s="675"/>
      <c r="O22" s="678"/>
      <c r="P22" s="678"/>
      <c r="Q22" s="675"/>
      <c r="R22" s="675"/>
      <c r="S22" s="675"/>
      <c r="T22" s="675"/>
      <c r="U22" s="675"/>
      <c r="V22" s="675"/>
      <c r="W22" s="678"/>
      <c r="X22" s="678"/>
      <c r="Y22" s="675"/>
      <c r="Z22" s="675"/>
      <c r="AA22" s="675"/>
      <c r="AB22" s="675"/>
      <c r="AC22" s="675"/>
      <c r="AD22" s="675"/>
      <c r="AE22" s="678"/>
      <c r="AF22" s="678"/>
      <c r="AG22" s="675"/>
      <c r="AH22" s="675"/>
      <c r="AI22" s="675"/>
      <c r="AJ22" s="675"/>
      <c r="AK22" s="675"/>
      <c r="AL22" s="675"/>
      <c r="AM22" s="678"/>
      <c r="AN22" s="678"/>
      <c r="AO22" s="672"/>
      <c r="AP22" s="672"/>
      <c r="AQ22" s="569"/>
    </row>
    <row r="23" spans="1:43" ht="72" customHeight="1">
      <c r="A23" s="552"/>
      <c r="B23" s="552"/>
      <c r="C23" s="659"/>
      <c r="D23" s="558"/>
      <c r="E23" s="556"/>
      <c r="F23" s="558"/>
      <c r="G23" s="52" t="s">
        <v>70</v>
      </c>
      <c r="H23" s="557" t="s">
        <v>54</v>
      </c>
      <c r="I23" s="675"/>
      <c r="J23" s="675"/>
      <c r="K23" s="675"/>
      <c r="L23" s="675"/>
      <c r="M23" s="675"/>
      <c r="N23" s="675"/>
      <c r="O23" s="678"/>
      <c r="P23" s="678"/>
      <c r="Q23" s="675"/>
      <c r="R23" s="675"/>
      <c r="S23" s="675"/>
      <c r="T23" s="675"/>
      <c r="U23" s="675"/>
      <c r="V23" s="675"/>
      <c r="W23" s="678"/>
      <c r="X23" s="678"/>
      <c r="Y23" s="675"/>
      <c r="Z23" s="675"/>
      <c r="AA23" s="675"/>
      <c r="AB23" s="675"/>
      <c r="AC23" s="675"/>
      <c r="AD23" s="675"/>
      <c r="AE23" s="678"/>
      <c r="AF23" s="678"/>
      <c r="AG23" s="675"/>
      <c r="AH23" s="675"/>
      <c r="AI23" s="675"/>
      <c r="AJ23" s="675"/>
      <c r="AK23" s="675"/>
      <c r="AL23" s="675"/>
      <c r="AM23" s="678"/>
      <c r="AN23" s="678"/>
      <c r="AO23" s="672"/>
      <c r="AP23" s="672"/>
      <c r="AQ23" s="569"/>
    </row>
    <row r="24" spans="1:43" ht="111.75" customHeight="1">
      <c r="A24" s="552"/>
      <c r="B24" s="552"/>
      <c r="C24" s="659"/>
      <c r="D24" s="558"/>
      <c r="E24" s="556"/>
      <c r="F24" s="558"/>
      <c r="G24" s="52" t="s">
        <v>401</v>
      </c>
      <c r="H24" s="558"/>
      <c r="I24" s="675"/>
      <c r="J24" s="675"/>
      <c r="K24" s="675"/>
      <c r="L24" s="675"/>
      <c r="M24" s="675"/>
      <c r="N24" s="675"/>
      <c r="O24" s="678"/>
      <c r="P24" s="678"/>
      <c r="Q24" s="675"/>
      <c r="R24" s="675"/>
      <c r="S24" s="675"/>
      <c r="T24" s="675"/>
      <c r="U24" s="675"/>
      <c r="V24" s="675"/>
      <c r="W24" s="678"/>
      <c r="X24" s="678"/>
      <c r="Y24" s="675"/>
      <c r="Z24" s="675"/>
      <c r="AA24" s="675"/>
      <c r="AB24" s="675"/>
      <c r="AC24" s="675"/>
      <c r="AD24" s="675"/>
      <c r="AE24" s="678"/>
      <c r="AF24" s="678"/>
      <c r="AG24" s="675"/>
      <c r="AH24" s="675"/>
      <c r="AI24" s="675"/>
      <c r="AJ24" s="675"/>
      <c r="AK24" s="675"/>
      <c r="AL24" s="675"/>
      <c r="AM24" s="678"/>
      <c r="AN24" s="678"/>
      <c r="AO24" s="672"/>
      <c r="AP24" s="672"/>
      <c r="AQ24" s="569"/>
    </row>
    <row r="25" spans="1:43" ht="82.5" customHeight="1">
      <c r="A25" s="552"/>
      <c r="B25" s="552"/>
      <c r="C25" s="659"/>
      <c r="D25" s="558"/>
      <c r="E25" s="556"/>
      <c r="F25" s="558"/>
      <c r="G25" s="52" t="s">
        <v>344</v>
      </c>
      <c r="H25" s="558"/>
      <c r="I25" s="675"/>
      <c r="J25" s="675"/>
      <c r="K25" s="675"/>
      <c r="L25" s="675"/>
      <c r="M25" s="675"/>
      <c r="N25" s="675"/>
      <c r="O25" s="678"/>
      <c r="P25" s="678"/>
      <c r="Q25" s="675"/>
      <c r="R25" s="675"/>
      <c r="S25" s="675"/>
      <c r="T25" s="675"/>
      <c r="U25" s="675"/>
      <c r="V25" s="675"/>
      <c r="W25" s="678"/>
      <c r="X25" s="678"/>
      <c r="Y25" s="675"/>
      <c r="Z25" s="675"/>
      <c r="AA25" s="675"/>
      <c r="AB25" s="675"/>
      <c r="AC25" s="675"/>
      <c r="AD25" s="675"/>
      <c r="AE25" s="678"/>
      <c r="AF25" s="678"/>
      <c r="AG25" s="675"/>
      <c r="AH25" s="675"/>
      <c r="AI25" s="675"/>
      <c r="AJ25" s="675"/>
      <c r="AK25" s="675"/>
      <c r="AL25" s="675"/>
      <c r="AM25" s="678"/>
      <c r="AN25" s="678"/>
      <c r="AO25" s="672"/>
      <c r="AP25" s="672"/>
      <c r="AQ25" s="569"/>
    </row>
    <row r="26" spans="1:43" ht="95.25" customHeight="1">
      <c r="A26" s="553"/>
      <c r="B26" s="553"/>
      <c r="C26" s="660"/>
      <c r="D26" s="558"/>
      <c r="E26" s="556"/>
      <c r="F26" s="558"/>
      <c r="G26" s="52" t="s">
        <v>71</v>
      </c>
      <c r="H26" s="52" t="s">
        <v>72</v>
      </c>
      <c r="I26" s="676"/>
      <c r="J26" s="676"/>
      <c r="K26" s="676"/>
      <c r="L26" s="676"/>
      <c r="M26" s="676"/>
      <c r="N26" s="676"/>
      <c r="O26" s="679"/>
      <c r="P26" s="679"/>
      <c r="Q26" s="676"/>
      <c r="R26" s="676"/>
      <c r="S26" s="676"/>
      <c r="T26" s="676"/>
      <c r="U26" s="676"/>
      <c r="V26" s="676"/>
      <c r="W26" s="679"/>
      <c r="X26" s="679"/>
      <c r="Y26" s="676"/>
      <c r="Z26" s="676"/>
      <c r="AA26" s="676"/>
      <c r="AB26" s="676"/>
      <c r="AC26" s="676"/>
      <c r="AD26" s="676"/>
      <c r="AE26" s="679"/>
      <c r="AF26" s="679"/>
      <c r="AG26" s="676"/>
      <c r="AH26" s="676"/>
      <c r="AI26" s="676"/>
      <c r="AJ26" s="676"/>
      <c r="AK26" s="676"/>
      <c r="AL26" s="676"/>
      <c r="AM26" s="679"/>
      <c r="AN26" s="679"/>
      <c r="AO26" s="673"/>
      <c r="AP26" s="673"/>
      <c r="AQ26" s="570"/>
    </row>
    <row r="27" spans="1:43" ht="18">
      <c r="A27" s="584" t="s">
        <v>377</v>
      </c>
      <c r="B27" s="585"/>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5"/>
      <c r="AL27" s="585"/>
      <c r="AM27" s="585"/>
      <c r="AN27" s="585"/>
      <c r="AO27" s="585"/>
      <c r="AP27" s="586"/>
      <c r="AQ27" s="23" t="e">
        <f>AVERAGE(AQ9:AQ26)</f>
        <v>#REF!</v>
      </c>
    </row>
    <row r="28" spans="1:43" ht="17.25">
      <c r="A28" s="4"/>
      <c r="B28" s="4"/>
      <c r="C28" s="10"/>
      <c r="D28" s="4"/>
      <c r="E28" s="4"/>
      <c r="F28" s="4"/>
      <c r="G28" s="4"/>
      <c r="H28" s="5"/>
    </row>
    <row r="29" spans="1:43" ht="13.5" customHeight="1">
      <c r="A29" s="587" t="s">
        <v>185</v>
      </c>
      <c r="B29" s="588"/>
      <c r="C29" s="588"/>
      <c r="D29" s="588"/>
      <c r="E29" s="588"/>
      <c r="F29" s="588"/>
      <c r="G29" s="588"/>
      <c r="H29" s="588"/>
    </row>
    <row r="30" spans="1:43" ht="15" customHeight="1">
      <c r="A30" s="588"/>
      <c r="B30" s="588"/>
      <c r="C30" s="588"/>
      <c r="D30" s="588"/>
      <c r="E30" s="588"/>
      <c r="F30" s="588"/>
      <c r="G30" s="588"/>
      <c r="H30" s="588"/>
    </row>
    <row r="31" spans="1:43" ht="17.25">
      <c r="A31" s="4"/>
      <c r="B31" s="589"/>
      <c r="C31" s="589"/>
      <c r="D31" s="589"/>
      <c r="E31" s="589"/>
      <c r="F31" s="589"/>
      <c r="G31" s="589"/>
      <c r="H31" s="589"/>
    </row>
    <row r="32" spans="1:43" ht="17.25">
      <c r="A32" s="4"/>
      <c r="B32" s="4"/>
      <c r="C32" s="10"/>
      <c r="D32" s="4"/>
      <c r="E32" s="4"/>
      <c r="F32" s="4"/>
      <c r="G32" s="4"/>
      <c r="H32" s="5"/>
    </row>
    <row r="33" spans="1:8" ht="17.25">
      <c r="A33" s="578" t="s">
        <v>413</v>
      </c>
      <c r="B33" s="579"/>
      <c r="C33" s="579"/>
      <c r="D33" s="4"/>
      <c r="E33" s="4"/>
      <c r="F33" s="580" t="s">
        <v>372</v>
      </c>
      <c r="G33" s="581" t="s">
        <v>391</v>
      </c>
      <c r="H33" s="581"/>
    </row>
    <row r="34" spans="1:8" ht="17.25">
      <c r="A34" s="4"/>
      <c r="B34" s="4"/>
      <c r="C34" s="10"/>
      <c r="D34" s="4"/>
      <c r="E34" s="4"/>
      <c r="F34" s="580"/>
      <c r="G34" s="582" t="s">
        <v>382</v>
      </c>
      <c r="H34" s="583"/>
    </row>
    <row r="35" spans="1:8" ht="13.5" customHeight="1">
      <c r="A35" s="4"/>
      <c r="B35" s="4"/>
      <c r="C35" s="10"/>
      <c r="D35" s="4"/>
      <c r="E35" s="4"/>
      <c r="F35" s="4"/>
      <c r="G35" s="4"/>
      <c r="H35" s="5"/>
    </row>
    <row r="36" spans="1:8" ht="15" customHeight="1">
      <c r="A36" s="4"/>
      <c r="B36" s="4"/>
      <c r="C36" s="10"/>
      <c r="D36" s="4"/>
      <c r="E36" s="4"/>
      <c r="F36" s="4"/>
      <c r="G36" s="4"/>
      <c r="H36" s="5"/>
    </row>
    <row r="37" spans="1:8" ht="17.25">
      <c r="A37" s="4"/>
      <c r="B37" s="4"/>
      <c r="C37" s="10"/>
      <c r="D37" s="4"/>
      <c r="E37" s="4"/>
      <c r="F37" s="4"/>
      <c r="G37" s="4"/>
      <c r="H37" s="5"/>
    </row>
    <row r="38" spans="1:8" ht="15" customHeight="1">
      <c r="A38" s="4"/>
      <c r="B38" s="4"/>
      <c r="C38" s="10"/>
      <c r="D38" s="577" t="s">
        <v>392</v>
      </c>
      <c r="E38" s="577"/>
      <c r="F38" s="577"/>
      <c r="G38" s="577"/>
      <c r="H38" s="4"/>
    </row>
    <row r="39" spans="1:8" ht="15" customHeight="1">
      <c r="A39" s="4"/>
      <c r="B39" s="4"/>
      <c r="C39" s="10"/>
      <c r="D39" s="4"/>
      <c r="E39" s="4"/>
      <c r="F39" s="5"/>
      <c r="G39" s="4"/>
      <c r="H39" s="4"/>
    </row>
    <row r="40" spans="1:8" ht="15" customHeight="1">
      <c r="A40" s="4"/>
      <c r="B40" s="4"/>
      <c r="C40" s="10"/>
      <c r="D40" s="577" t="s">
        <v>383</v>
      </c>
      <c r="E40" s="577"/>
      <c r="F40" s="577"/>
      <c r="G40" s="577"/>
      <c r="H40" s="4"/>
    </row>
    <row r="41" spans="1:8" ht="15" customHeight="1">
      <c r="A41" s="4"/>
      <c r="B41" s="4"/>
      <c r="C41" s="10"/>
      <c r="D41" s="4"/>
      <c r="E41" s="4"/>
      <c r="F41" s="5"/>
      <c r="G41" s="4"/>
      <c r="H41" s="4"/>
    </row>
    <row r="42" spans="1:8" ht="15" customHeight="1">
      <c r="A42" s="4"/>
      <c r="B42" s="4"/>
      <c r="C42" s="10"/>
      <c r="D42" s="577" t="s">
        <v>384</v>
      </c>
      <c r="E42" s="577"/>
      <c r="F42" s="577"/>
      <c r="G42" s="577"/>
      <c r="H42" s="4"/>
    </row>
  </sheetData>
  <sheetProtection algorithmName="SHA-512" hashValue="jpEBxQ0qviccVxTDeqjgXangH6hLcmpRPoHyAraZH0HukwXot7ekM52RlYLHvEHI4WmQ1Gu5RvR5nWcs6cLICw==" saltValue="zheDpjqSQrZLjzggirIjKA==" spinCount="100000" sheet="1" objects="1" scenarios="1"/>
  <mergeCells count="206">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 ref="AK7:AL7"/>
    <mergeCell ref="AM7:AN7"/>
    <mergeCell ref="U7:V7"/>
    <mergeCell ref="W7:X7"/>
    <mergeCell ref="Y7:Z7"/>
    <mergeCell ref="AA7:AB7"/>
    <mergeCell ref="AC7:AD7"/>
    <mergeCell ref="AE7:AF7"/>
    <mergeCell ref="I7:J7"/>
    <mergeCell ref="K7:L7"/>
    <mergeCell ref="M7:N7"/>
    <mergeCell ref="O7:P7"/>
    <mergeCell ref="Q7:R7"/>
    <mergeCell ref="S7:T7"/>
    <mergeCell ref="A9:A26"/>
    <mergeCell ref="B9:B26"/>
    <mergeCell ref="C9:C14"/>
    <mergeCell ref="D9:D14"/>
    <mergeCell ref="E9:E14"/>
    <mergeCell ref="I9:I14"/>
    <mergeCell ref="J9:J14"/>
    <mergeCell ref="AA9:AA14"/>
    <mergeCell ref="AB9:AB14"/>
    <mergeCell ref="Q9:Q14"/>
    <mergeCell ref="R9:R14"/>
    <mergeCell ref="S9:S14"/>
    <mergeCell ref="J15:J16"/>
    <mergeCell ref="K15:K16"/>
    <mergeCell ref="L15:L16"/>
    <mergeCell ref="M15:M16"/>
    <mergeCell ref="N15:N16"/>
    <mergeCell ref="AG7:AH7"/>
    <mergeCell ref="AI7:AJ7"/>
    <mergeCell ref="G5:G8"/>
    <mergeCell ref="H5:H8"/>
    <mergeCell ref="I5:AN5"/>
    <mergeCell ref="F10:F14"/>
    <mergeCell ref="C15:C26"/>
    <mergeCell ref="D15:D16"/>
    <mergeCell ref="E15:E16"/>
    <mergeCell ref="F15:F16"/>
    <mergeCell ref="H15:H16"/>
    <mergeCell ref="I15:I16"/>
    <mergeCell ref="AI9:AI14"/>
    <mergeCell ref="AJ9:AJ14"/>
    <mergeCell ref="AC9:AC14"/>
    <mergeCell ref="AD9:AD14"/>
    <mergeCell ref="AE9:AE14"/>
    <mergeCell ref="AF9:AF14"/>
    <mergeCell ref="AG9:AG14"/>
    <mergeCell ref="AH9:AH14"/>
    <mergeCell ref="W9:W14"/>
    <mergeCell ref="X9:X14"/>
    <mergeCell ref="Y9:Y14"/>
    <mergeCell ref="Z9:Z14"/>
    <mergeCell ref="AO9:AO14"/>
    <mergeCell ref="AP9:AP14"/>
    <mergeCell ref="AQ9:AQ14"/>
    <mergeCell ref="AK9:AK14"/>
    <mergeCell ref="AL9:AL14"/>
    <mergeCell ref="AM9:AM14"/>
    <mergeCell ref="AN9:AN14"/>
    <mergeCell ref="T9:T14"/>
    <mergeCell ref="U9:U14"/>
    <mergeCell ref="V9:V14"/>
    <mergeCell ref="AQ15:AQ16"/>
    <mergeCell ref="D17:D19"/>
    <mergeCell ref="E17:E19"/>
    <mergeCell ref="F17:F19"/>
    <mergeCell ref="H17:H19"/>
    <mergeCell ref="I17:I19"/>
    <mergeCell ref="J17:J19"/>
    <mergeCell ref="AH15:AH16"/>
    <mergeCell ref="AI15:AI16"/>
    <mergeCell ref="AJ15:AJ16"/>
    <mergeCell ref="AK15:AK16"/>
    <mergeCell ref="AL15:AL16"/>
    <mergeCell ref="AM15:AM16"/>
    <mergeCell ref="AB15:AB16"/>
    <mergeCell ref="AC15:AC16"/>
    <mergeCell ref="AD15:AD16"/>
    <mergeCell ref="AE15:AE16"/>
    <mergeCell ref="AF15:AF16"/>
    <mergeCell ref="O15:O16"/>
    <mergeCell ref="AG15:AG16"/>
    <mergeCell ref="V15:V16"/>
    <mergeCell ref="W15:W16"/>
    <mergeCell ref="X15:X16"/>
    <mergeCell ref="Y15:Y16"/>
    <mergeCell ref="Y17:Y19"/>
    <mergeCell ref="Z17:Z19"/>
    <mergeCell ref="AA17:AA19"/>
    <mergeCell ref="AB17:AB19"/>
    <mergeCell ref="Q17:Q19"/>
    <mergeCell ref="R17:R19"/>
    <mergeCell ref="S17:S19"/>
    <mergeCell ref="T17:T19"/>
    <mergeCell ref="K9:K14"/>
    <mergeCell ref="L9:L14"/>
    <mergeCell ref="M9:M14"/>
    <mergeCell ref="N9:N14"/>
    <mergeCell ref="O9:O14"/>
    <mergeCell ref="P9:P14"/>
    <mergeCell ref="Z15:Z16"/>
    <mergeCell ref="W17:W19"/>
    <mergeCell ref="X17:X19"/>
    <mergeCell ref="U17:U19"/>
    <mergeCell ref="V17:V19"/>
    <mergeCell ref="M17:M19"/>
    <mergeCell ref="N17:N19"/>
    <mergeCell ref="O17:O19"/>
    <mergeCell ref="P17:P19"/>
    <mergeCell ref="AN15:AN16"/>
    <mergeCell ref="AO15:AO16"/>
    <mergeCell ref="AP15:AP16"/>
    <mergeCell ref="AA15:AA16"/>
    <mergeCell ref="P15:P16"/>
    <mergeCell ref="Q15:Q16"/>
    <mergeCell ref="R15:R16"/>
    <mergeCell ref="S15:S16"/>
    <mergeCell ref="T15:T16"/>
    <mergeCell ref="U15:U16"/>
    <mergeCell ref="AO17:AO19"/>
    <mergeCell ref="AP17:AP19"/>
    <mergeCell ref="AQ17:AQ19"/>
    <mergeCell ref="D20:D26"/>
    <mergeCell ref="E20:E26"/>
    <mergeCell ref="F20:F26"/>
    <mergeCell ref="H20:H22"/>
    <mergeCell ref="I20:I26"/>
    <mergeCell ref="J20:J26"/>
    <mergeCell ref="K20:K26"/>
    <mergeCell ref="AI17:AI19"/>
    <mergeCell ref="AJ17:AJ19"/>
    <mergeCell ref="AK17:AK19"/>
    <mergeCell ref="AL17:AL19"/>
    <mergeCell ref="AM17:AM19"/>
    <mergeCell ref="AN17:AN19"/>
    <mergeCell ref="AC17:AC19"/>
    <mergeCell ref="AD17:AD19"/>
    <mergeCell ref="AE17:AE19"/>
    <mergeCell ref="AF17:AF19"/>
    <mergeCell ref="AG17:AG19"/>
    <mergeCell ref="AH17:AH19"/>
    <mergeCell ref="K17:K19"/>
    <mergeCell ref="L17:L19"/>
    <mergeCell ref="U20:U26"/>
    <mergeCell ref="V20:V26"/>
    <mergeCell ref="W20:W26"/>
    <mergeCell ref="L20:L26"/>
    <mergeCell ref="M20:M26"/>
    <mergeCell ref="N20:N26"/>
    <mergeCell ref="O20:O26"/>
    <mergeCell ref="P20:P26"/>
    <mergeCell ref="Q20:Q26"/>
    <mergeCell ref="AP20:AP26"/>
    <mergeCell ref="AQ20:AQ26"/>
    <mergeCell ref="H23:H25"/>
    <mergeCell ref="AJ20:AJ26"/>
    <mergeCell ref="AK20:AK26"/>
    <mergeCell ref="AL20:AL26"/>
    <mergeCell ref="AM20:AM26"/>
    <mergeCell ref="AN20:AN26"/>
    <mergeCell ref="AO20:AO26"/>
    <mergeCell ref="AD20:AD26"/>
    <mergeCell ref="AE20:AE26"/>
    <mergeCell ref="AF20:AF26"/>
    <mergeCell ref="AG20:AG26"/>
    <mergeCell ref="AH20:AH26"/>
    <mergeCell ref="AI20:AI26"/>
    <mergeCell ref="X20:X26"/>
    <mergeCell ref="Y20:Y26"/>
    <mergeCell ref="Z20:Z26"/>
    <mergeCell ref="AA20:AA26"/>
    <mergeCell ref="AB20:AB26"/>
    <mergeCell ref="AC20:AC26"/>
    <mergeCell ref="R20:R26"/>
    <mergeCell ref="S20:S26"/>
    <mergeCell ref="T20:T26"/>
    <mergeCell ref="D42:G42"/>
    <mergeCell ref="A33:C33"/>
    <mergeCell ref="F33:F34"/>
    <mergeCell ref="G33:H33"/>
    <mergeCell ref="G34:H34"/>
    <mergeCell ref="D38:G38"/>
    <mergeCell ref="D40:G40"/>
    <mergeCell ref="A27:AP27"/>
    <mergeCell ref="A29:H30"/>
    <mergeCell ref="B31:H31"/>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rowBreaks count="2" manualBreakCount="2">
    <brk id="8" max="16383" man="1"/>
    <brk id="19"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Q61"/>
  <sheetViews>
    <sheetView showGridLines="0" topLeftCell="AD5" zoomScale="65" zoomScaleNormal="65" workbookViewId="0">
      <selection activeCell="AQ9" sqref="AQ9"/>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536"/>
      <c r="B1" s="536"/>
      <c r="C1" s="536"/>
      <c r="D1" s="537" t="s">
        <v>345</v>
      </c>
      <c r="E1" s="537"/>
      <c r="F1" s="537"/>
      <c r="G1" s="537"/>
      <c r="H1" s="537"/>
    </row>
    <row r="2" spans="1:43" ht="39.75" customHeight="1">
      <c r="A2" s="536"/>
      <c r="B2" s="536"/>
      <c r="C2" s="536"/>
      <c r="D2" s="537">
        <v>2015</v>
      </c>
      <c r="E2" s="537"/>
      <c r="F2" s="537"/>
      <c r="G2" s="537"/>
      <c r="H2" s="537"/>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538"/>
      <c r="AP4" s="539"/>
      <c r="AQ4" s="540"/>
    </row>
    <row r="5" spans="1:43" ht="13.5" customHeight="1">
      <c r="A5" s="541" t="s">
        <v>0</v>
      </c>
      <c r="B5" s="541" t="s">
        <v>1</v>
      </c>
      <c r="C5" s="541" t="s">
        <v>2</v>
      </c>
      <c r="D5" s="543" t="s">
        <v>3</v>
      </c>
      <c r="E5" s="543" t="s">
        <v>4</v>
      </c>
      <c r="F5" s="543" t="s">
        <v>5</v>
      </c>
      <c r="G5" s="543" t="s">
        <v>6</v>
      </c>
      <c r="H5" s="543" t="s">
        <v>7</v>
      </c>
      <c r="I5" s="554" t="s">
        <v>346</v>
      </c>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45" t="s">
        <v>347</v>
      </c>
      <c r="AP5" s="546" t="s">
        <v>348</v>
      </c>
      <c r="AQ5" s="546" t="s">
        <v>378</v>
      </c>
    </row>
    <row r="6" spans="1:43" ht="13.5" customHeight="1">
      <c r="A6" s="541"/>
      <c r="B6" s="541"/>
      <c r="C6" s="541"/>
      <c r="D6" s="543"/>
      <c r="E6" s="543"/>
      <c r="F6" s="543"/>
      <c r="G6" s="543"/>
      <c r="H6" s="543"/>
      <c r="I6" s="547" t="s">
        <v>349</v>
      </c>
      <c r="J6" s="547"/>
      <c r="K6" s="547"/>
      <c r="L6" s="547"/>
      <c r="M6" s="547"/>
      <c r="N6" s="547"/>
      <c r="O6" s="547"/>
      <c r="P6" s="547"/>
      <c r="Q6" s="547" t="s">
        <v>350</v>
      </c>
      <c r="R6" s="547"/>
      <c r="S6" s="547"/>
      <c r="T6" s="547"/>
      <c r="U6" s="547"/>
      <c r="V6" s="547"/>
      <c r="W6" s="547"/>
      <c r="X6" s="547"/>
      <c r="Y6" s="547" t="s">
        <v>351</v>
      </c>
      <c r="Z6" s="547"/>
      <c r="AA6" s="547"/>
      <c r="AB6" s="547"/>
      <c r="AC6" s="547"/>
      <c r="AD6" s="547"/>
      <c r="AE6" s="547"/>
      <c r="AF6" s="547"/>
      <c r="AG6" s="547" t="s">
        <v>352</v>
      </c>
      <c r="AH6" s="547"/>
      <c r="AI6" s="547"/>
      <c r="AJ6" s="547"/>
      <c r="AK6" s="547"/>
      <c r="AL6" s="547"/>
      <c r="AM6" s="547"/>
      <c r="AN6" s="547"/>
      <c r="AO6" s="545"/>
      <c r="AP6" s="546"/>
      <c r="AQ6" s="546"/>
    </row>
    <row r="7" spans="1:43" ht="17.25" customHeight="1">
      <c r="A7" s="541"/>
      <c r="B7" s="541"/>
      <c r="C7" s="541"/>
      <c r="D7" s="543"/>
      <c r="E7" s="543"/>
      <c r="F7" s="543"/>
      <c r="G7" s="543"/>
      <c r="H7" s="543"/>
      <c r="I7" s="550" t="s">
        <v>353</v>
      </c>
      <c r="J7" s="550"/>
      <c r="K7" s="550" t="s">
        <v>354</v>
      </c>
      <c r="L7" s="550"/>
      <c r="M7" s="550" t="s">
        <v>355</v>
      </c>
      <c r="N7" s="550"/>
      <c r="O7" s="548" t="s">
        <v>356</v>
      </c>
      <c r="P7" s="549"/>
      <c r="Q7" s="550" t="s">
        <v>357</v>
      </c>
      <c r="R7" s="550"/>
      <c r="S7" s="550" t="s">
        <v>358</v>
      </c>
      <c r="T7" s="550"/>
      <c r="U7" s="550" t="s">
        <v>359</v>
      </c>
      <c r="V7" s="550"/>
      <c r="W7" s="548" t="s">
        <v>356</v>
      </c>
      <c r="X7" s="549"/>
      <c r="Y7" s="550" t="s">
        <v>360</v>
      </c>
      <c r="Z7" s="550"/>
      <c r="AA7" s="550" t="s">
        <v>361</v>
      </c>
      <c r="AB7" s="550"/>
      <c r="AC7" s="550" t="s">
        <v>362</v>
      </c>
      <c r="AD7" s="550"/>
      <c r="AE7" s="548" t="s">
        <v>356</v>
      </c>
      <c r="AF7" s="549"/>
      <c r="AG7" s="550" t="s">
        <v>363</v>
      </c>
      <c r="AH7" s="550"/>
      <c r="AI7" s="550" t="s">
        <v>364</v>
      </c>
      <c r="AJ7" s="550"/>
      <c r="AK7" s="550" t="s">
        <v>365</v>
      </c>
      <c r="AL7" s="550"/>
      <c r="AM7" s="548" t="s">
        <v>356</v>
      </c>
      <c r="AN7" s="549"/>
      <c r="AO7" s="545"/>
      <c r="AP7" s="546"/>
      <c r="AQ7" s="546"/>
    </row>
    <row r="8" spans="1:43" ht="15.75" customHeight="1">
      <c r="A8" s="542"/>
      <c r="B8" s="542"/>
      <c r="C8" s="542"/>
      <c r="D8" s="544"/>
      <c r="E8" s="544"/>
      <c r="F8" s="544"/>
      <c r="G8" s="544"/>
      <c r="H8" s="544"/>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545"/>
      <c r="AP8" s="546"/>
      <c r="AQ8" s="546"/>
    </row>
    <row r="9" spans="1:43" ht="142.5" customHeight="1">
      <c r="A9" s="82" t="s">
        <v>8</v>
      </c>
      <c r="B9" s="82" t="s">
        <v>9</v>
      </c>
      <c r="C9" s="19" t="s">
        <v>10</v>
      </c>
      <c r="D9" s="83" t="s">
        <v>16</v>
      </c>
      <c r="E9" s="85" t="s">
        <v>17</v>
      </c>
      <c r="F9" s="85" t="s">
        <v>257</v>
      </c>
      <c r="G9" s="50" t="s">
        <v>279</v>
      </c>
      <c r="H9" s="84" t="s">
        <v>274</v>
      </c>
      <c r="I9" s="44">
        <v>0</v>
      </c>
      <c r="J9" s="44">
        <v>0</v>
      </c>
      <c r="K9" s="45">
        <v>89</v>
      </c>
      <c r="L9" s="45">
        <v>89</v>
      </c>
      <c r="M9" s="44">
        <v>0</v>
      </c>
      <c r="N9" s="44">
        <v>0</v>
      </c>
      <c r="O9" s="46">
        <f>+I9+K9+M9</f>
        <v>89</v>
      </c>
      <c r="P9" s="46">
        <f>+J9+L9+N9</f>
        <v>89</v>
      </c>
      <c r="Q9" s="44">
        <v>0</v>
      </c>
      <c r="R9" s="44">
        <v>0</v>
      </c>
      <c r="S9" s="45">
        <v>30</v>
      </c>
      <c r="T9" s="45">
        <v>4</v>
      </c>
      <c r="U9" s="45">
        <v>60</v>
      </c>
      <c r="V9" s="44">
        <v>94</v>
      </c>
      <c r="W9" s="46">
        <f>+Q9+S9+U9</f>
        <v>90</v>
      </c>
      <c r="X9" s="46">
        <f>+R9+T9+V9</f>
        <v>98</v>
      </c>
      <c r="Y9" s="45">
        <v>0</v>
      </c>
      <c r="Z9" s="21">
        <v>0</v>
      </c>
      <c r="AA9" s="45">
        <v>0</v>
      </c>
      <c r="AB9" s="21">
        <v>0</v>
      </c>
      <c r="AC9" s="45">
        <v>0</v>
      </c>
      <c r="AD9" s="20">
        <v>0</v>
      </c>
      <c r="AE9" s="46">
        <f>+Y9+AA9+AC9</f>
        <v>0</v>
      </c>
      <c r="AF9" s="46">
        <f>+Z9+AB9+AD9</f>
        <v>0</v>
      </c>
      <c r="AG9" s="45" t="e">
        <f>SUM(#REF!)</f>
        <v>#REF!</v>
      </c>
      <c r="AH9" s="45" t="e">
        <f>SUM(#REF!)</f>
        <v>#REF!</v>
      </c>
      <c r="AI9" s="45" t="e">
        <f>SUM(#REF!)</f>
        <v>#REF!</v>
      </c>
      <c r="AJ9" s="45" t="e">
        <f>SUM(#REF!)</f>
        <v>#REF!</v>
      </c>
      <c r="AK9" s="45" t="e">
        <f>SUM(#REF!)</f>
        <v>#REF!</v>
      </c>
      <c r="AL9" s="45" t="e">
        <f>SUM(#REF!)</f>
        <v>#REF!</v>
      </c>
      <c r="AM9" s="46" t="e">
        <f>+AG9+AI9+AK9</f>
        <v>#REF!</v>
      </c>
      <c r="AN9" s="46" t="e">
        <f>+AH9+AJ9+AL9</f>
        <v>#REF!</v>
      </c>
      <c r="AO9" s="47" t="e">
        <f>+O9+W9+AE9+AM9</f>
        <v>#REF!</v>
      </c>
      <c r="AP9" s="47" t="e">
        <f>+P9+X9+AF9+AN9</f>
        <v>#REF!</v>
      </c>
      <c r="AQ9" s="48" t="e">
        <f>IF(AND(AP9&gt;0,AO9&gt;0),AP9/AO9,0)</f>
        <v>#REF!</v>
      </c>
    </row>
    <row r="10" spans="1:43" ht="34.5" customHeight="1">
      <c r="A10" s="551" t="s">
        <v>100</v>
      </c>
      <c r="B10" s="551" t="s">
        <v>140</v>
      </c>
      <c r="C10" s="574" t="s">
        <v>101</v>
      </c>
      <c r="D10" s="685" t="s">
        <v>295</v>
      </c>
      <c r="E10" s="658" t="s">
        <v>308</v>
      </c>
      <c r="F10" s="687" t="s">
        <v>109</v>
      </c>
      <c r="G10" s="52" t="s">
        <v>233</v>
      </c>
      <c r="H10" s="52" t="s">
        <v>164</v>
      </c>
      <c r="I10" s="650" t="e">
        <f>SUM(#REF!)</f>
        <v>#REF!</v>
      </c>
      <c r="J10" s="650" t="e">
        <f>SUM(#REF!)</f>
        <v>#REF!</v>
      </c>
      <c r="K10" s="650" t="e">
        <f>SUM(#REF!)</f>
        <v>#REF!</v>
      </c>
      <c r="L10" s="650" t="e">
        <f>SUM(#REF!)</f>
        <v>#REF!</v>
      </c>
      <c r="M10" s="650" t="e">
        <f>SUM(#REF!)</f>
        <v>#REF!</v>
      </c>
      <c r="N10" s="650" t="e">
        <f>SUM(#REF!)</f>
        <v>#REF!</v>
      </c>
      <c r="O10" s="594" t="e">
        <f>I10+K10+M10</f>
        <v>#REF!</v>
      </c>
      <c r="P10" s="594" t="e">
        <f>+J10+L10+N10</f>
        <v>#REF!</v>
      </c>
      <c r="Q10" s="650" t="e">
        <f>SUM(#REF!)</f>
        <v>#REF!</v>
      </c>
      <c r="R10" s="650" t="e">
        <f>SUM(#REF!)</f>
        <v>#REF!</v>
      </c>
      <c r="S10" s="650" t="e">
        <f>SUM(#REF!)</f>
        <v>#REF!</v>
      </c>
      <c r="T10" s="650" t="e">
        <f>SUM(#REF!)</f>
        <v>#REF!</v>
      </c>
      <c r="U10" s="650" t="e">
        <f>SUM(#REF!)</f>
        <v>#REF!</v>
      </c>
      <c r="V10" s="650" t="e">
        <f>SUM(#REF!)</f>
        <v>#REF!</v>
      </c>
      <c r="W10" s="594" t="e">
        <f>Q10+S10+U10</f>
        <v>#REF!</v>
      </c>
      <c r="X10" s="594" t="e">
        <f>+R10+T10+V10</f>
        <v>#REF!</v>
      </c>
      <c r="Y10" s="650" t="e">
        <f>SUM(#REF!)</f>
        <v>#REF!</v>
      </c>
      <c r="Z10" s="650" t="e">
        <f>SUM(#REF!)</f>
        <v>#REF!</v>
      </c>
      <c r="AA10" s="650" t="e">
        <f>SUM(#REF!)</f>
        <v>#REF!</v>
      </c>
      <c r="AB10" s="650" t="e">
        <f>SUM(#REF!)</f>
        <v>#REF!</v>
      </c>
      <c r="AC10" s="650" t="e">
        <f>SUM(#REF!)</f>
        <v>#REF!</v>
      </c>
      <c r="AD10" s="650" t="e">
        <f>SUM(#REF!)</f>
        <v>#REF!</v>
      </c>
      <c r="AE10" s="594" t="e">
        <f>Y10+AA10+AC10</f>
        <v>#REF!</v>
      </c>
      <c r="AF10" s="594" t="e">
        <f>+Z10+AB10+AD10</f>
        <v>#REF!</v>
      </c>
      <c r="AG10" s="650" t="e">
        <f>SUM(#REF!)</f>
        <v>#REF!</v>
      </c>
      <c r="AH10" s="650" t="e">
        <f>SUM(#REF!)</f>
        <v>#REF!</v>
      </c>
      <c r="AI10" s="650" t="e">
        <f>SUM(#REF!)</f>
        <v>#REF!</v>
      </c>
      <c r="AJ10" s="650" t="e">
        <f>SUM(#REF!)</f>
        <v>#REF!</v>
      </c>
      <c r="AK10" s="650" t="e">
        <f>SUM(#REF!)</f>
        <v>#REF!</v>
      </c>
      <c r="AL10" s="650" t="e">
        <f>SUM(#REF!)</f>
        <v>#REF!</v>
      </c>
      <c r="AM10" s="594" t="e">
        <f>AG10+AI10+AK10</f>
        <v>#REF!</v>
      </c>
      <c r="AN10" s="594" t="e">
        <f>+AH10+AJ10+AL10</f>
        <v>#REF!</v>
      </c>
      <c r="AO10" s="590" t="e">
        <f>O10+W10+AE10+AM10</f>
        <v>#REF!</v>
      </c>
      <c r="AP10" s="590" t="e">
        <f>P10+X10+AF10+AN10</f>
        <v>#REF!</v>
      </c>
      <c r="AQ10" s="568" t="e">
        <f>IF(AND(AP10&gt;0,AO10&gt;0),AP10/AO10,0)</f>
        <v>#REF!</v>
      </c>
    </row>
    <row r="11" spans="1:43" ht="34.5">
      <c r="A11" s="552"/>
      <c r="B11" s="552"/>
      <c r="C11" s="575"/>
      <c r="D11" s="686"/>
      <c r="E11" s="659"/>
      <c r="F11" s="688"/>
      <c r="G11" s="52" t="s">
        <v>234</v>
      </c>
      <c r="H11" s="52" t="s">
        <v>232</v>
      </c>
      <c r="I11" s="655"/>
      <c r="J11" s="655"/>
      <c r="K11" s="655"/>
      <c r="L11" s="655"/>
      <c r="M11" s="655"/>
      <c r="N11" s="655"/>
      <c r="O11" s="654"/>
      <c r="P11" s="654"/>
      <c r="Q11" s="655"/>
      <c r="R11" s="655"/>
      <c r="S11" s="655"/>
      <c r="T11" s="655"/>
      <c r="U11" s="655"/>
      <c r="V11" s="655"/>
      <c r="W11" s="654"/>
      <c r="X11" s="654"/>
      <c r="Y11" s="655"/>
      <c r="Z11" s="655"/>
      <c r="AA11" s="655"/>
      <c r="AB11" s="655"/>
      <c r="AC11" s="655"/>
      <c r="AD11" s="655"/>
      <c r="AE11" s="654"/>
      <c r="AF11" s="654"/>
      <c r="AG11" s="655"/>
      <c r="AH11" s="655"/>
      <c r="AI11" s="655"/>
      <c r="AJ11" s="655"/>
      <c r="AK11" s="655"/>
      <c r="AL11" s="655"/>
      <c r="AM11" s="654"/>
      <c r="AN11" s="654"/>
      <c r="AO11" s="638"/>
      <c r="AP11" s="638"/>
      <c r="AQ11" s="569"/>
    </row>
    <row r="12" spans="1:43" ht="35.25" customHeight="1">
      <c r="A12" s="552"/>
      <c r="B12" s="552"/>
      <c r="C12" s="575"/>
      <c r="D12" s="686"/>
      <c r="E12" s="659"/>
      <c r="F12" s="688"/>
      <c r="G12" s="52" t="s">
        <v>235</v>
      </c>
      <c r="H12" s="52" t="s">
        <v>164</v>
      </c>
      <c r="I12" s="655"/>
      <c r="J12" s="655"/>
      <c r="K12" s="655"/>
      <c r="L12" s="655"/>
      <c r="M12" s="655"/>
      <c r="N12" s="655"/>
      <c r="O12" s="654"/>
      <c r="P12" s="654"/>
      <c r="Q12" s="655"/>
      <c r="R12" s="655"/>
      <c r="S12" s="655"/>
      <c r="T12" s="655"/>
      <c r="U12" s="655"/>
      <c r="V12" s="655"/>
      <c r="W12" s="654"/>
      <c r="X12" s="654"/>
      <c r="Y12" s="655"/>
      <c r="Z12" s="655"/>
      <c r="AA12" s="655"/>
      <c r="AB12" s="655"/>
      <c r="AC12" s="655"/>
      <c r="AD12" s="655"/>
      <c r="AE12" s="654"/>
      <c r="AF12" s="654"/>
      <c r="AG12" s="655"/>
      <c r="AH12" s="655"/>
      <c r="AI12" s="655"/>
      <c r="AJ12" s="655"/>
      <c r="AK12" s="655"/>
      <c r="AL12" s="655"/>
      <c r="AM12" s="654"/>
      <c r="AN12" s="654"/>
      <c r="AO12" s="638"/>
      <c r="AP12" s="638"/>
      <c r="AQ12" s="569"/>
    </row>
    <row r="13" spans="1:43" ht="34.5">
      <c r="A13" s="552"/>
      <c r="B13" s="552"/>
      <c r="C13" s="575"/>
      <c r="D13" s="683"/>
      <c r="E13" s="660"/>
      <c r="F13" s="689"/>
      <c r="G13" s="52" t="s">
        <v>236</v>
      </c>
      <c r="H13" s="52" t="s">
        <v>232</v>
      </c>
      <c r="I13" s="651"/>
      <c r="J13" s="651"/>
      <c r="K13" s="651"/>
      <c r="L13" s="651"/>
      <c r="M13" s="651"/>
      <c r="N13" s="651"/>
      <c r="O13" s="595"/>
      <c r="P13" s="595"/>
      <c r="Q13" s="651"/>
      <c r="R13" s="651"/>
      <c r="S13" s="651"/>
      <c r="T13" s="651"/>
      <c r="U13" s="651"/>
      <c r="V13" s="651"/>
      <c r="W13" s="595"/>
      <c r="X13" s="595"/>
      <c r="Y13" s="651"/>
      <c r="Z13" s="651"/>
      <c r="AA13" s="651"/>
      <c r="AB13" s="651"/>
      <c r="AC13" s="651"/>
      <c r="AD13" s="651"/>
      <c r="AE13" s="595"/>
      <c r="AF13" s="595"/>
      <c r="AG13" s="651"/>
      <c r="AH13" s="651"/>
      <c r="AI13" s="651"/>
      <c r="AJ13" s="651"/>
      <c r="AK13" s="651"/>
      <c r="AL13" s="651"/>
      <c r="AM13" s="595"/>
      <c r="AN13" s="595"/>
      <c r="AO13" s="591"/>
      <c r="AP13" s="591"/>
      <c r="AQ13" s="570"/>
    </row>
    <row r="14" spans="1:43" ht="51" customHeight="1">
      <c r="A14" s="552"/>
      <c r="B14" s="552"/>
      <c r="C14" s="575"/>
      <c r="D14" s="598" t="s">
        <v>201</v>
      </c>
      <c r="E14" s="662" t="s">
        <v>195</v>
      </c>
      <c r="F14" s="557" t="s">
        <v>342</v>
      </c>
      <c r="G14" s="52" t="s">
        <v>141</v>
      </c>
      <c r="H14" s="52" t="s">
        <v>251</v>
      </c>
      <c r="I14" s="592">
        <v>0</v>
      </c>
      <c r="J14" s="592">
        <v>0</v>
      </c>
      <c r="K14" s="592">
        <v>0</v>
      </c>
      <c r="L14" s="592">
        <v>0</v>
      </c>
      <c r="M14" s="592">
        <v>1</v>
      </c>
      <c r="N14" s="592">
        <v>1</v>
      </c>
      <c r="O14" s="594">
        <f>I14+K14+M14</f>
        <v>1</v>
      </c>
      <c r="P14" s="594">
        <f>J14+L14+N14</f>
        <v>1</v>
      </c>
      <c r="Q14" s="592">
        <v>0</v>
      </c>
      <c r="R14" s="592">
        <v>0</v>
      </c>
      <c r="S14" s="592">
        <v>0</v>
      </c>
      <c r="T14" s="592">
        <v>0</v>
      </c>
      <c r="U14" s="592">
        <v>0</v>
      </c>
      <c r="V14" s="592">
        <v>0</v>
      </c>
      <c r="W14" s="594">
        <f>Q14+S14+U14</f>
        <v>0</v>
      </c>
      <c r="X14" s="594">
        <f>R14+T14+V14</f>
        <v>0</v>
      </c>
      <c r="Y14" s="592">
        <v>0</v>
      </c>
      <c r="Z14" s="652">
        <v>0</v>
      </c>
      <c r="AA14" s="592">
        <v>0</v>
      </c>
      <c r="AB14" s="652">
        <v>0</v>
      </c>
      <c r="AC14" s="592">
        <v>0</v>
      </c>
      <c r="AD14" s="652">
        <v>0</v>
      </c>
      <c r="AE14" s="594">
        <f>Y14+AA14+AC14</f>
        <v>0</v>
      </c>
      <c r="AF14" s="594">
        <f>Z14+AB14+AD14</f>
        <v>0</v>
      </c>
      <c r="AG14" s="592">
        <v>0</v>
      </c>
      <c r="AH14" s="652">
        <v>0</v>
      </c>
      <c r="AI14" s="592">
        <v>0</v>
      </c>
      <c r="AJ14" s="652">
        <v>0</v>
      </c>
      <c r="AK14" s="592">
        <v>0</v>
      </c>
      <c r="AL14" s="652">
        <v>0</v>
      </c>
      <c r="AM14" s="594">
        <f>AG14+AI14+AK14</f>
        <v>0</v>
      </c>
      <c r="AN14" s="594">
        <f>AH14+AJ14+AL14</f>
        <v>0</v>
      </c>
      <c r="AO14" s="590">
        <f>O14+W14+AE14+AM14</f>
        <v>1</v>
      </c>
      <c r="AP14" s="590">
        <f>P14+X14+AF14+AN14</f>
        <v>1</v>
      </c>
      <c r="AQ14" s="568">
        <f>IF(AND(AP14&gt;0,AO14&gt;0),AP14/AO14,0)</f>
        <v>1</v>
      </c>
    </row>
    <row r="15" spans="1:43" ht="86.25">
      <c r="A15" s="552"/>
      <c r="B15" s="552"/>
      <c r="C15" s="575"/>
      <c r="D15" s="598"/>
      <c r="E15" s="662"/>
      <c r="F15" s="557"/>
      <c r="G15" s="52" t="s">
        <v>142</v>
      </c>
      <c r="H15" s="52" t="s">
        <v>232</v>
      </c>
      <c r="I15" s="656"/>
      <c r="J15" s="656"/>
      <c r="K15" s="656"/>
      <c r="L15" s="656"/>
      <c r="M15" s="656"/>
      <c r="N15" s="656"/>
      <c r="O15" s="654"/>
      <c r="P15" s="654"/>
      <c r="Q15" s="656"/>
      <c r="R15" s="656"/>
      <c r="S15" s="656"/>
      <c r="T15" s="656"/>
      <c r="U15" s="656"/>
      <c r="V15" s="656"/>
      <c r="W15" s="654"/>
      <c r="X15" s="654"/>
      <c r="Y15" s="656"/>
      <c r="Z15" s="657"/>
      <c r="AA15" s="656"/>
      <c r="AB15" s="657"/>
      <c r="AC15" s="656"/>
      <c r="AD15" s="657"/>
      <c r="AE15" s="654"/>
      <c r="AF15" s="654"/>
      <c r="AG15" s="656"/>
      <c r="AH15" s="657"/>
      <c r="AI15" s="656"/>
      <c r="AJ15" s="657"/>
      <c r="AK15" s="656"/>
      <c r="AL15" s="657"/>
      <c r="AM15" s="654"/>
      <c r="AN15" s="654"/>
      <c r="AO15" s="638"/>
      <c r="AP15" s="638"/>
      <c r="AQ15" s="569"/>
    </row>
    <row r="16" spans="1:43" ht="34.5">
      <c r="A16" s="552"/>
      <c r="B16" s="552"/>
      <c r="C16" s="575"/>
      <c r="D16" s="598"/>
      <c r="E16" s="662"/>
      <c r="F16" s="557"/>
      <c r="G16" s="52" t="s">
        <v>143</v>
      </c>
      <c r="H16" s="52" t="s">
        <v>232</v>
      </c>
      <c r="I16" s="656"/>
      <c r="J16" s="656"/>
      <c r="K16" s="656"/>
      <c r="L16" s="656"/>
      <c r="M16" s="656"/>
      <c r="N16" s="656"/>
      <c r="O16" s="654"/>
      <c r="P16" s="654"/>
      <c r="Q16" s="656"/>
      <c r="R16" s="656"/>
      <c r="S16" s="656"/>
      <c r="T16" s="656"/>
      <c r="U16" s="656"/>
      <c r="V16" s="656"/>
      <c r="W16" s="654"/>
      <c r="X16" s="654"/>
      <c r="Y16" s="656"/>
      <c r="Z16" s="657"/>
      <c r="AA16" s="656"/>
      <c r="AB16" s="657"/>
      <c r="AC16" s="656"/>
      <c r="AD16" s="657"/>
      <c r="AE16" s="654"/>
      <c r="AF16" s="654"/>
      <c r="AG16" s="656"/>
      <c r="AH16" s="657"/>
      <c r="AI16" s="656"/>
      <c r="AJ16" s="657"/>
      <c r="AK16" s="656"/>
      <c r="AL16" s="657"/>
      <c r="AM16" s="654"/>
      <c r="AN16" s="654"/>
      <c r="AO16" s="638"/>
      <c r="AP16" s="638"/>
      <c r="AQ16" s="569"/>
    </row>
    <row r="17" spans="1:43" ht="34.5">
      <c r="A17" s="552"/>
      <c r="B17" s="552"/>
      <c r="C17" s="575"/>
      <c r="D17" s="598"/>
      <c r="E17" s="662"/>
      <c r="F17" s="557"/>
      <c r="G17" s="52" t="s">
        <v>144</v>
      </c>
      <c r="H17" s="52" t="s">
        <v>232</v>
      </c>
      <c r="I17" s="656"/>
      <c r="J17" s="656"/>
      <c r="K17" s="656"/>
      <c r="L17" s="656"/>
      <c r="M17" s="656"/>
      <c r="N17" s="656"/>
      <c r="O17" s="654"/>
      <c r="P17" s="654"/>
      <c r="Q17" s="656"/>
      <c r="R17" s="656"/>
      <c r="S17" s="656"/>
      <c r="T17" s="656"/>
      <c r="U17" s="656"/>
      <c r="V17" s="656"/>
      <c r="W17" s="654"/>
      <c r="X17" s="654"/>
      <c r="Y17" s="656"/>
      <c r="Z17" s="657"/>
      <c r="AA17" s="656"/>
      <c r="AB17" s="657"/>
      <c r="AC17" s="656"/>
      <c r="AD17" s="657"/>
      <c r="AE17" s="654"/>
      <c r="AF17" s="654"/>
      <c r="AG17" s="656"/>
      <c r="AH17" s="657"/>
      <c r="AI17" s="656"/>
      <c r="AJ17" s="657"/>
      <c r="AK17" s="656"/>
      <c r="AL17" s="657"/>
      <c r="AM17" s="654"/>
      <c r="AN17" s="654"/>
      <c r="AO17" s="638"/>
      <c r="AP17" s="638"/>
      <c r="AQ17" s="569"/>
    </row>
    <row r="18" spans="1:43" ht="64.5" customHeight="1">
      <c r="A18" s="552"/>
      <c r="B18" s="552"/>
      <c r="C18" s="575"/>
      <c r="D18" s="598"/>
      <c r="E18" s="662"/>
      <c r="F18" s="557"/>
      <c r="G18" s="52" t="s">
        <v>145</v>
      </c>
      <c r="H18" s="52" t="s">
        <v>232</v>
      </c>
      <c r="I18" s="656"/>
      <c r="J18" s="656"/>
      <c r="K18" s="656"/>
      <c r="L18" s="656"/>
      <c r="M18" s="656"/>
      <c r="N18" s="656"/>
      <c r="O18" s="654"/>
      <c r="P18" s="654"/>
      <c r="Q18" s="656"/>
      <c r="R18" s="656"/>
      <c r="S18" s="656"/>
      <c r="T18" s="656"/>
      <c r="U18" s="656"/>
      <c r="V18" s="656"/>
      <c r="W18" s="654"/>
      <c r="X18" s="654"/>
      <c r="Y18" s="656"/>
      <c r="Z18" s="657"/>
      <c r="AA18" s="656"/>
      <c r="AB18" s="657"/>
      <c r="AC18" s="656"/>
      <c r="AD18" s="657"/>
      <c r="AE18" s="654"/>
      <c r="AF18" s="654"/>
      <c r="AG18" s="656"/>
      <c r="AH18" s="657"/>
      <c r="AI18" s="656"/>
      <c r="AJ18" s="657"/>
      <c r="AK18" s="656"/>
      <c r="AL18" s="657"/>
      <c r="AM18" s="654"/>
      <c r="AN18" s="654"/>
      <c r="AO18" s="638"/>
      <c r="AP18" s="638"/>
      <c r="AQ18" s="569"/>
    </row>
    <row r="19" spans="1:43" ht="87" customHeight="1">
      <c r="A19" s="552"/>
      <c r="B19" s="552"/>
      <c r="C19" s="575"/>
      <c r="D19" s="598"/>
      <c r="E19" s="662"/>
      <c r="F19" s="557"/>
      <c r="G19" s="52" t="s">
        <v>146</v>
      </c>
      <c r="H19" s="52" t="s">
        <v>232</v>
      </c>
      <c r="I19" s="593"/>
      <c r="J19" s="593"/>
      <c r="K19" s="593"/>
      <c r="L19" s="593"/>
      <c r="M19" s="593"/>
      <c r="N19" s="593"/>
      <c r="O19" s="595"/>
      <c r="P19" s="595"/>
      <c r="Q19" s="593"/>
      <c r="R19" s="593"/>
      <c r="S19" s="593"/>
      <c r="T19" s="593"/>
      <c r="U19" s="593"/>
      <c r="V19" s="593"/>
      <c r="W19" s="595"/>
      <c r="X19" s="595"/>
      <c r="Y19" s="593"/>
      <c r="Z19" s="653"/>
      <c r="AA19" s="593"/>
      <c r="AB19" s="653"/>
      <c r="AC19" s="593"/>
      <c r="AD19" s="653"/>
      <c r="AE19" s="595"/>
      <c r="AF19" s="595"/>
      <c r="AG19" s="593"/>
      <c r="AH19" s="653"/>
      <c r="AI19" s="593"/>
      <c r="AJ19" s="653"/>
      <c r="AK19" s="593"/>
      <c r="AL19" s="653"/>
      <c r="AM19" s="595"/>
      <c r="AN19" s="595"/>
      <c r="AO19" s="591"/>
      <c r="AP19" s="591"/>
      <c r="AQ19" s="570"/>
    </row>
    <row r="20" spans="1:43" ht="52.5" customHeight="1">
      <c r="A20" s="552"/>
      <c r="B20" s="552"/>
      <c r="C20" s="575"/>
      <c r="D20" s="555" t="s">
        <v>196</v>
      </c>
      <c r="E20" s="667" t="s">
        <v>381</v>
      </c>
      <c r="F20" s="555" t="s">
        <v>197</v>
      </c>
      <c r="G20" s="52" t="s">
        <v>141</v>
      </c>
      <c r="H20" s="52" t="s">
        <v>232</v>
      </c>
      <c r="I20" s="592">
        <v>0</v>
      </c>
      <c r="J20" s="592">
        <v>0</v>
      </c>
      <c r="K20" s="592">
        <v>0</v>
      </c>
      <c r="L20" s="592">
        <v>0</v>
      </c>
      <c r="M20" s="592">
        <v>0</v>
      </c>
      <c r="N20" s="592">
        <v>0</v>
      </c>
      <c r="O20" s="594">
        <f>I20+K20+M20</f>
        <v>0</v>
      </c>
      <c r="P20" s="594">
        <f>J20+L20+N20</f>
        <v>0</v>
      </c>
      <c r="Q20" s="592">
        <v>0</v>
      </c>
      <c r="R20" s="592">
        <v>0</v>
      </c>
      <c r="S20" s="592">
        <v>0</v>
      </c>
      <c r="T20" s="592">
        <v>0</v>
      </c>
      <c r="U20" s="592">
        <v>0</v>
      </c>
      <c r="V20" s="592">
        <v>0</v>
      </c>
      <c r="W20" s="594">
        <f>Q20+S20+U20</f>
        <v>0</v>
      </c>
      <c r="X20" s="594">
        <f>R20+T20+V20</f>
        <v>0</v>
      </c>
      <c r="Y20" s="592">
        <v>0</v>
      </c>
      <c r="Z20" s="652">
        <v>0</v>
      </c>
      <c r="AA20" s="592">
        <v>0</v>
      </c>
      <c r="AB20" s="652">
        <v>0</v>
      </c>
      <c r="AC20" s="592">
        <v>0</v>
      </c>
      <c r="AD20" s="652">
        <v>0</v>
      </c>
      <c r="AE20" s="594">
        <f>Y20+AA20+AC20</f>
        <v>0</v>
      </c>
      <c r="AF20" s="594">
        <f>Z20+AB20+AD20</f>
        <v>0</v>
      </c>
      <c r="AG20" s="592">
        <v>0</v>
      </c>
      <c r="AH20" s="652">
        <v>0</v>
      </c>
      <c r="AI20" s="592">
        <v>1</v>
      </c>
      <c r="AJ20" s="652">
        <v>1</v>
      </c>
      <c r="AK20" s="592">
        <v>0</v>
      </c>
      <c r="AL20" s="652">
        <v>0</v>
      </c>
      <c r="AM20" s="594">
        <f>AG20+AI20+AK20</f>
        <v>1</v>
      </c>
      <c r="AN20" s="594">
        <f>AH20+AJ20+AL20</f>
        <v>1</v>
      </c>
      <c r="AO20" s="590">
        <f>O20+W20+AE20+AM20</f>
        <v>1</v>
      </c>
      <c r="AP20" s="590">
        <f>P20+X20+AF20+AN20</f>
        <v>1</v>
      </c>
      <c r="AQ20" s="568">
        <f>IF(AND(AP20&gt;0,AO20&gt;0),AP20/AO20,0)</f>
        <v>1</v>
      </c>
    </row>
    <row r="21" spans="1:43" ht="90" customHeight="1">
      <c r="A21" s="552"/>
      <c r="B21" s="552"/>
      <c r="C21" s="575"/>
      <c r="D21" s="555"/>
      <c r="E21" s="667"/>
      <c r="F21" s="555"/>
      <c r="G21" s="60" t="s">
        <v>198</v>
      </c>
      <c r="H21" s="52" t="s">
        <v>232</v>
      </c>
      <c r="I21" s="656"/>
      <c r="J21" s="656"/>
      <c r="K21" s="656"/>
      <c r="L21" s="656"/>
      <c r="M21" s="656"/>
      <c r="N21" s="656"/>
      <c r="O21" s="654"/>
      <c r="P21" s="654"/>
      <c r="Q21" s="656"/>
      <c r="R21" s="656"/>
      <c r="S21" s="656"/>
      <c r="T21" s="656"/>
      <c r="U21" s="656"/>
      <c r="V21" s="656"/>
      <c r="W21" s="654"/>
      <c r="X21" s="654"/>
      <c r="Y21" s="656"/>
      <c r="Z21" s="657"/>
      <c r="AA21" s="656"/>
      <c r="AB21" s="657"/>
      <c r="AC21" s="656"/>
      <c r="AD21" s="657"/>
      <c r="AE21" s="654"/>
      <c r="AF21" s="654"/>
      <c r="AG21" s="656"/>
      <c r="AH21" s="657"/>
      <c r="AI21" s="656"/>
      <c r="AJ21" s="657"/>
      <c r="AK21" s="656"/>
      <c r="AL21" s="657"/>
      <c r="AM21" s="654"/>
      <c r="AN21" s="654"/>
      <c r="AO21" s="638"/>
      <c r="AP21" s="638"/>
      <c r="AQ21" s="569"/>
    </row>
    <row r="22" spans="1:43" ht="43.5" customHeight="1">
      <c r="A22" s="552"/>
      <c r="B22" s="552"/>
      <c r="C22" s="575"/>
      <c r="D22" s="555"/>
      <c r="E22" s="667"/>
      <c r="F22" s="555"/>
      <c r="G22" s="52" t="s">
        <v>147</v>
      </c>
      <c r="H22" s="52" t="s">
        <v>232</v>
      </c>
      <c r="I22" s="656"/>
      <c r="J22" s="656"/>
      <c r="K22" s="656"/>
      <c r="L22" s="656"/>
      <c r="M22" s="656"/>
      <c r="N22" s="656"/>
      <c r="O22" s="654"/>
      <c r="P22" s="654"/>
      <c r="Q22" s="656"/>
      <c r="R22" s="656"/>
      <c r="S22" s="656"/>
      <c r="T22" s="656"/>
      <c r="U22" s="656"/>
      <c r="V22" s="656"/>
      <c r="W22" s="654"/>
      <c r="X22" s="654"/>
      <c r="Y22" s="656"/>
      <c r="Z22" s="657"/>
      <c r="AA22" s="656"/>
      <c r="AB22" s="657"/>
      <c r="AC22" s="656"/>
      <c r="AD22" s="657"/>
      <c r="AE22" s="654"/>
      <c r="AF22" s="654"/>
      <c r="AG22" s="656"/>
      <c r="AH22" s="657"/>
      <c r="AI22" s="656"/>
      <c r="AJ22" s="657"/>
      <c r="AK22" s="656"/>
      <c r="AL22" s="657"/>
      <c r="AM22" s="654"/>
      <c r="AN22" s="654"/>
      <c r="AO22" s="638"/>
      <c r="AP22" s="638"/>
      <c r="AQ22" s="569"/>
    </row>
    <row r="23" spans="1:43" ht="58.5" customHeight="1">
      <c r="A23" s="552"/>
      <c r="B23" s="552"/>
      <c r="C23" s="575"/>
      <c r="D23" s="555"/>
      <c r="E23" s="667"/>
      <c r="F23" s="555"/>
      <c r="G23" s="52" t="s">
        <v>148</v>
      </c>
      <c r="H23" s="52" t="s">
        <v>232</v>
      </c>
      <c r="I23" s="656"/>
      <c r="J23" s="656"/>
      <c r="K23" s="656"/>
      <c r="L23" s="656"/>
      <c r="M23" s="656"/>
      <c r="N23" s="656"/>
      <c r="O23" s="654"/>
      <c r="P23" s="654"/>
      <c r="Q23" s="656"/>
      <c r="R23" s="656"/>
      <c r="S23" s="656"/>
      <c r="T23" s="656"/>
      <c r="U23" s="656"/>
      <c r="V23" s="656"/>
      <c r="W23" s="654"/>
      <c r="X23" s="654"/>
      <c r="Y23" s="656"/>
      <c r="Z23" s="657"/>
      <c r="AA23" s="656"/>
      <c r="AB23" s="657"/>
      <c r="AC23" s="656"/>
      <c r="AD23" s="657"/>
      <c r="AE23" s="654"/>
      <c r="AF23" s="654"/>
      <c r="AG23" s="656"/>
      <c r="AH23" s="657"/>
      <c r="AI23" s="656"/>
      <c r="AJ23" s="657"/>
      <c r="AK23" s="656"/>
      <c r="AL23" s="657"/>
      <c r="AM23" s="654"/>
      <c r="AN23" s="654"/>
      <c r="AO23" s="638"/>
      <c r="AP23" s="638"/>
      <c r="AQ23" s="569"/>
    </row>
    <row r="24" spans="1:43" ht="89.25" customHeight="1">
      <c r="A24" s="552"/>
      <c r="B24" s="552"/>
      <c r="C24" s="575"/>
      <c r="D24" s="555"/>
      <c r="E24" s="667"/>
      <c r="F24" s="555"/>
      <c r="G24" s="52" t="s">
        <v>149</v>
      </c>
      <c r="H24" s="52" t="s">
        <v>232</v>
      </c>
      <c r="I24" s="593"/>
      <c r="J24" s="593"/>
      <c r="K24" s="593"/>
      <c r="L24" s="593"/>
      <c r="M24" s="593"/>
      <c r="N24" s="593"/>
      <c r="O24" s="595"/>
      <c r="P24" s="595"/>
      <c r="Q24" s="593"/>
      <c r="R24" s="593"/>
      <c r="S24" s="593"/>
      <c r="T24" s="593"/>
      <c r="U24" s="593"/>
      <c r="V24" s="593"/>
      <c r="W24" s="595"/>
      <c r="X24" s="595"/>
      <c r="Y24" s="593"/>
      <c r="Z24" s="653"/>
      <c r="AA24" s="593"/>
      <c r="AB24" s="653"/>
      <c r="AC24" s="593"/>
      <c r="AD24" s="653"/>
      <c r="AE24" s="595"/>
      <c r="AF24" s="595"/>
      <c r="AG24" s="593"/>
      <c r="AH24" s="653"/>
      <c r="AI24" s="593"/>
      <c r="AJ24" s="653"/>
      <c r="AK24" s="593"/>
      <c r="AL24" s="653"/>
      <c r="AM24" s="595"/>
      <c r="AN24" s="595"/>
      <c r="AO24" s="591"/>
      <c r="AP24" s="591"/>
      <c r="AQ24" s="570"/>
    </row>
    <row r="25" spans="1:43" ht="51.75">
      <c r="A25" s="552"/>
      <c r="B25" s="552"/>
      <c r="C25" s="575"/>
      <c r="D25" s="555" t="s">
        <v>200</v>
      </c>
      <c r="E25" s="667" t="s">
        <v>195</v>
      </c>
      <c r="F25" s="555" t="s">
        <v>199</v>
      </c>
      <c r="G25" s="52" t="s">
        <v>141</v>
      </c>
      <c r="H25" s="52" t="s">
        <v>252</v>
      </c>
      <c r="I25" s="592">
        <v>0</v>
      </c>
      <c r="J25" s="684">
        <v>0</v>
      </c>
      <c r="K25" s="592">
        <v>0</v>
      </c>
      <c r="L25" s="592">
        <v>0</v>
      </c>
      <c r="M25" s="680">
        <v>1</v>
      </c>
      <c r="N25" s="680">
        <v>1</v>
      </c>
      <c r="O25" s="594">
        <f>I25+K25+M25</f>
        <v>1</v>
      </c>
      <c r="P25" s="594">
        <f>J25+L25+N25</f>
        <v>1</v>
      </c>
      <c r="Q25" s="592">
        <v>0</v>
      </c>
      <c r="R25" s="592">
        <v>0</v>
      </c>
      <c r="S25" s="592">
        <v>0</v>
      </c>
      <c r="T25" s="592">
        <v>0</v>
      </c>
      <c r="U25" s="592">
        <v>0</v>
      </c>
      <c r="V25" s="592">
        <v>0</v>
      </c>
      <c r="W25" s="594">
        <f>Q25+S25+U25</f>
        <v>0</v>
      </c>
      <c r="X25" s="594">
        <f>R25+T25+V25</f>
        <v>0</v>
      </c>
      <c r="Y25" s="592">
        <v>0</v>
      </c>
      <c r="Z25" s="652">
        <v>0</v>
      </c>
      <c r="AA25" s="592">
        <v>0</v>
      </c>
      <c r="AB25" s="652">
        <v>0</v>
      </c>
      <c r="AC25" s="592">
        <v>0</v>
      </c>
      <c r="AD25" s="652">
        <v>0</v>
      </c>
      <c r="AE25" s="594">
        <f>Y25+AA25+AC25</f>
        <v>0</v>
      </c>
      <c r="AF25" s="594">
        <f>Z25+AB25+AD25</f>
        <v>0</v>
      </c>
      <c r="AG25" s="592">
        <v>0</v>
      </c>
      <c r="AH25" s="652">
        <v>0</v>
      </c>
      <c r="AI25" s="592">
        <v>0</v>
      </c>
      <c r="AJ25" s="652">
        <v>0</v>
      </c>
      <c r="AK25" s="592">
        <v>0</v>
      </c>
      <c r="AL25" s="652">
        <v>0</v>
      </c>
      <c r="AM25" s="594">
        <f>AG25+AI25+AK25</f>
        <v>0</v>
      </c>
      <c r="AN25" s="594">
        <f>AH25+AJ25+AL25</f>
        <v>0</v>
      </c>
      <c r="AO25" s="590">
        <f>O25+W25+AE25+AM25</f>
        <v>1</v>
      </c>
      <c r="AP25" s="590">
        <f>P25+X25+AF25+AN25</f>
        <v>1</v>
      </c>
      <c r="AQ25" s="568">
        <f>IF(AND(AP25&gt;0,AO25&gt;0),AP25/AO25,0)</f>
        <v>1</v>
      </c>
    </row>
    <row r="26" spans="1:43" ht="51" customHeight="1">
      <c r="A26" s="552"/>
      <c r="B26" s="552"/>
      <c r="C26" s="575"/>
      <c r="D26" s="555"/>
      <c r="E26" s="667"/>
      <c r="F26" s="555"/>
      <c r="G26" s="52" t="s">
        <v>150</v>
      </c>
      <c r="H26" s="52" t="s">
        <v>232</v>
      </c>
      <c r="I26" s="656"/>
      <c r="J26" s="656"/>
      <c r="K26" s="656"/>
      <c r="L26" s="656"/>
      <c r="M26" s="681"/>
      <c r="N26" s="681"/>
      <c r="O26" s="654"/>
      <c r="P26" s="654"/>
      <c r="Q26" s="656"/>
      <c r="R26" s="656"/>
      <c r="S26" s="656"/>
      <c r="T26" s="656"/>
      <c r="U26" s="656"/>
      <c r="V26" s="656"/>
      <c r="W26" s="654"/>
      <c r="X26" s="654"/>
      <c r="Y26" s="656"/>
      <c r="Z26" s="657"/>
      <c r="AA26" s="656"/>
      <c r="AB26" s="657"/>
      <c r="AC26" s="656"/>
      <c r="AD26" s="657"/>
      <c r="AE26" s="654"/>
      <c r="AF26" s="654"/>
      <c r="AG26" s="656"/>
      <c r="AH26" s="657"/>
      <c r="AI26" s="656"/>
      <c r="AJ26" s="657"/>
      <c r="AK26" s="656"/>
      <c r="AL26" s="657"/>
      <c r="AM26" s="654"/>
      <c r="AN26" s="654"/>
      <c r="AO26" s="638"/>
      <c r="AP26" s="638"/>
      <c r="AQ26" s="569"/>
    </row>
    <row r="27" spans="1:43" ht="48" customHeight="1">
      <c r="A27" s="552"/>
      <c r="B27" s="552"/>
      <c r="C27" s="575"/>
      <c r="D27" s="555"/>
      <c r="E27" s="667"/>
      <c r="F27" s="555"/>
      <c r="G27" s="52" t="s">
        <v>147</v>
      </c>
      <c r="H27" s="52" t="s">
        <v>232</v>
      </c>
      <c r="I27" s="656"/>
      <c r="J27" s="656"/>
      <c r="K27" s="656"/>
      <c r="L27" s="656"/>
      <c r="M27" s="681"/>
      <c r="N27" s="681"/>
      <c r="O27" s="654"/>
      <c r="P27" s="654"/>
      <c r="Q27" s="656"/>
      <c r="R27" s="656"/>
      <c r="S27" s="656"/>
      <c r="T27" s="656"/>
      <c r="U27" s="656"/>
      <c r="V27" s="656"/>
      <c r="W27" s="654"/>
      <c r="X27" s="654"/>
      <c r="Y27" s="656"/>
      <c r="Z27" s="657"/>
      <c r="AA27" s="656"/>
      <c r="AB27" s="657"/>
      <c r="AC27" s="656"/>
      <c r="AD27" s="657"/>
      <c r="AE27" s="654"/>
      <c r="AF27" s="654"/>
      <c r="AG27" s="656"/>
      <c r="AH27" s="657"/>
      <c r="AI27" s="656"/>
      <c r="AJ27" s="657"/>
      <c r="AK27" s="656"/>
      <c r="AL27" s="657"/>
      <c r="AM27" s="654"/>
      <c r="AN27" s="654"/>
      <c r="AO27" s="638"/>
      <c r="AP27" s="638"/>
      <c r="AQ27" s="569"/>
    </row>
    <row r="28" spans="1:43" ht="46.5" customHeight="1">
      <c r="A28" s="552"/>
      <c r="B28" s="552"/>
      <c r="C28" s="575"/>
      <c r="D28" s="555"/>
      <c r="E28" s="667"/>
      <c r="F28" s="555"/>
      <c r="G28" s="52" t="s">
        <v>148</v>
      </c>
      <c r="H28" s="52" t="s">
        <v>232</v>
      </c>
      <c r="I28" s="656"/>
      <c r="J28" s="656"/>
      <c r="K28" s="656"/>
      <c r="L28" s="656"/>
      <c r="M28" s="681"/>
      <c r="N28" s="681"/>
      <c r="O28" s="654"/>
      <c r="P28" s="654"/>
      <c r="Q28" s="656"/>
      <c r="R28" s="656"/>
      <c r="S28" s="656"/>
      <c r="T28" s="656"/>
      <c r="U28" s="656"/>
      <c r="V28" s="656"/>
      <c r="W28" s="654"/>
      <c r="X28" s="654"/>
      <c r="Y28" s="656"/>
      <c r="Z28" s="657"/>
      <c r="AA28" s="656"/>
      <c r="AB28" s="657"/>
      <c r="AC28" s="656"/>
      <c r="AD28" s="657"/>
      <c r="AE28" s="654"/>
      <c r="AF28" s="654"/>
      <c r="AG28" s="656"/>
      <c r="AH28" s="657"/>
      <c r="AI28" s="656"/>
      <c r="AJ28" s="657"/>
      <c r="AK28" s="656"/>
      <c r="AL28" s="657"/>
      <c r="AM28" s="654"/>
      <c r="AN28" s="654"/>
      <c r="AO28" s="638"/>
      <c r="AP28" s="638"/>
      <c r="AQ28" s="569"/>
    </row>
    <row r="29" spans="1:43" ht="111.75" customHeight="1">
      <c r="A29" s="552"/>
      <c r="B29" s="552"/>
      <c r="C29" s="575"/>
      <c r="D29" s="555"/>
      <c r="E29" s="667"/>
      <c r="F29" s="555"/>
      <c r="G29" s="52" t="s">
        <v>151</v>
      </c>
      <c r="H29" s="52" t="s">
        <v>232</v>
      </c>
      <c r="I29" s="593"/>
      <c r="J29" s="593"/>
      <c r="K29" s="593"/>
      <c r="L29" s="593"/>
      <c r="M29" s="682"/>
      <c r="N29" s="682"/>
      <c r="O29" s="595"/>
      <c r="P29" s="595"/>
      <c r="Q29" s="593"/>
      <c r="R29" s="593"/>
      <c r="S29" s="593"/>
      <c r="T29" s="593"/>
      <c r="U29" s="593"/>
      <c r="V29" s="593"/>
      <c r="W29" s="595"/>
      <c r="X29" s="595"/>
      <c r="Y29" s="593"/>
      <c r="Z29" s="653"/>
      <c r="AA29" s="593"/>
      <c r="AB29" s="653"/>
      <c r="AC29" s="593"/>
      <c r="AD29" s="653"/>
      <c r="AE29" s="595"/>
      <c r="AF29" s="595"/>
      <c r="AG29" s="593"/>
      <c r="AH29" s="653"/>
      <c r="AI29" s="593"/>
      <c r="AJ29" s="653"/>
      <c r="AK29" s="593"/>
      <c r="AL29" s="653"/>
      <c r="AM29" s="595"/>
      <c r="AN29" s="595"/>
      <c r="AO29" s="591"/>
      <c r="AP29" s="591"/>
      <c r="AQ29" s="570"/>
    </row>
    <row r="30" spans="1:43" ht="51.75" customHeight="1">
      <c r="A30" s="552"/>
      <c r="B30" s="552"/>
      <c r="C30" s="575"/>
      <c r="D30" s="683" t="s">
        <v>191</v>
      </c>
      <c r="E30" s="660" t="s">
        <v>192</v>
      </c>
      <c r="F30" s="683" t="s">
        <v>193</v>
      </c>
      <c r="G30" s="38" t="s">
        <v>141</v>
      </c>
      <c r="H30" s="38" t="s">
        <v>252</v>
      </c>
      <c r="I30" s="592">
        <v>0</v>
      </c>
      <c r="J30" s="592">
        <v>0</v>
      </c>
      <c r="K30" s="592">
        <v>0</v>
      </c>
      <c r="L30" s="592">
        <v>0</v>
      </c>
      <c r="M30" s="592">
        <v>0</v>
      </c>
      <c r="N30" s="592">
        <v>0</v>
      </c>
      <c r="O30" s="594">
        <f>I30+K30+M30</f>
        <v>0</v>
      </c>
      <c r="P30" s="594">
        <f>J30+L30+N30</f>
        <v>0</v>
      </c>
      <c r="Q30" s="592">
        <v>0</v>
      </c>
      <c r="R30" s="592">
        <v>0</v>
      </c>
      <c r="S30" s="592">
        <v>0</v>
      </c>
      <c r="T30" s="592">
        <v>0</v>
      </c>
      <c r="U30" s="592">
        <v>0</v>
      </c>
      <c r="V30" s="592">
        <v>0</v>
      </c>
      <c r="W30" s="594">
        <f>Q30+S30+U30</f>
        <v>0</v>
      </c>
      <c r="X30" s="594">
        <f>R30+T30+V30</f>
        <v>0</v>
      </c>
      <c r="Y30" s="592">
        <v>0</v>
      </c>
      <c r="Z30" s="652">
        <v>0</v>
      </c>
      <c r="AA30" s="592">
        <v>0</v>
      </c>
      <c r="AB30" s="652">
        <v>0</v>
      </c>
      <c r="AC30" s="592">
        <v>0</v>
      </c>
      <c r="AD30" s="652">
        <v>0</v>
      </c>
      <c r="AE30" s="594">
        <f>Y30+AA30+AC30</f>
        <v>0</v>
      </c>
      <c r="AF30" s="594">
        <f>Z30+AB30+AD30</f>
        <v>0</v>
      </c>
      <c r="AG30" s="592">
        <v>1</v>
      </c>
      <c r="AH30" s="652">
        <v>1</v>
      </c>
      <c r="AI30" s="592">
        <v>0</v>
      </c>
      <c r="AJ30" s="652">
        <v>0</v>
      </c>
      <c r="AK30" s="592">
        <v>0</v>
      </c>
      <c r="AL30" s="652">
        <v>0</v>
      </c>
      <c r="AM30" s="594">
        <f>AG30+AI30+AK30</f>
        <v>1</v>
      </c>
      <c r="AN30" s="594">
        <f>AH30+AJ30+AL30</f>
        <v>1</v>
      </c>
      <c r="AO30" s="590">
        <f>O30+W30+AE30+AM30</f>
        <v>1</v>
      </c>
      <c r="AP30" s="590">
        <f>P30+X30+AF30+AN30</f>
        <v>1</v>
      </c>
      <c r="AQ30" s="568">
        <f>IF(AND(AP30&gt;0,AO30&gt;0),AP30/AO30,0)</f>
        <v>1</v>
      </c>
    </row>
    <row r="31" spans="1:43" ht="46.5" customHeight="1">
      <c r="A31" s="552"/>
      <c r="B31" s="552"/>
      <c r="C31" s="575"/>
      <c r="D31" s="558"/>
      <c r="E31" s="556"/>
      <c r="F31" s="558"/>
      <c r="G31" s="52" t="s">
        <v>155</v>
      </c>
      <c r="H31" s="52" t="s">
        <v>253</v>
      </c>
      <c r="I31" s="656"/>
      <c r="J31" s="656"/>
      <c r="K31" s="656"/>
      <c r="L31" s="656"/>
      <c r="M31" s="656"/>
      <c r="N31" s="656"/>
      <c r="O31" s="654"/>
      <c r="P31" s="654"/>
      <c r="Q31" s="656"/>
      <c r="R31" s="656"/>
      <c r="S31" s="656"/>
      <c r="T31" s="656"/>
      <c r="U31" s="656"/>
      <c r="V31" s="656"/>
      <c r="W31" s="654"/>
      <c r="X31" s="654"/>
      <c r="Y31" s="656"/>
      <c r="Z31" s="657"/>
      <c r="AA31" s="656"/>
      <c r="AB31" s="657"/>
      <c r="AC31" s="656"/>
      <c r="AD31" s="657"/>
      <c r="AE31" s="654"/>
      <c r="AF31" s="654"/>
      <c r="AG31" s="656"/>
      <c r="AH31" s="657"/>
      <c r="AI31" s="656"/>
      <c r="AJ31" s="657"/>
      <c r="AK31" s="656"/>
      <c r="AL31" s="657"/>
      <c r="AM31" s="654"/>
      <c r="AN31" s="654"/>
      <c r="AO31" s="638"/>
      <c r="AP31" s="638"/>
      <c r="AQ31" s="569"/>
    </row>
    <row r="32" spans="1:43" ht="34.5">
      <c r="A32" s="552"/>
      <c r="B32" s="552"/>
      <c r="C32" s="575"/>
      <c r="D32" s="558"/>
      <c r="E32" s="556"/>
      <c r="F32" s="558"/>
      <c r="G32" s="52" t="s">
        <v>152</v>
      </c>
      <c r="H32" s="52" t="s">
        <v>232</v>
      </c>
      <c r="I32" s="656"/>
      <c r="J32" s="656"/>
      <c r="K32" s="656"/>
      <c r="L32" s="656"/>
      <c r="M32" s="656"/>
      <c r="N32" s="656"/>
      <c r="O32" s="654"/>
      <c r="P32" s="654"/>
      <c r="Q32" s="656"/>
      <c r="R32" s="656"/>
      <c r="S32" s="656"/>
      <c r="T32" s="656"/>
      <c r="U32" s="656"/>
      <c r="V32" s="656"/>
      <c r="W32" s="654"/>
      <c r="X32" s="654"/>
      <c r="Y32" s="656"/>
      <c r="Z32" s="657"/>
      <c r="AA32" s="656"/>
      <c r="AB32" s="657"/>
      <c r="AC32" s="656"/>
      <c r="AD32" s="657"/>
      <c r="AE32" s="654"/>
      <c r="AF32" s="654"/>
      <c r="AG32" s="656"/>
      <c r="AH32" s="657"/>
      <c r="AI32" s="656"/>
      <c r="AJ32" s="657"/>
      <c r="AK32" s="656"/>
      <c r="AL32" s="657"/>
      <c r="AM32" s="654"/>
      <c r="AN32" s="654"/>
      <c r="AO32" s="638"/>
      <c r="AP32" s="638"/>
      <c r="AQ32" s="569"/>
    </row>
    <row r="33" spans="1:43" ht="34.5">
      <c r="A33" s="552"/>
      <c r="B33" s="552"/>
      <c r="C33" s="575"/>
      <c r="D33" s="558"/>
      <c r="E33" s="556"/>
      <c r="F33" s="558"/>
      <c r="G33" s="52" t="s">
        <v>153</v>
      </c>
      <c r="H33" s="52" t="s">
        <v>232</v>
      </c>
      <c r="I33" s="656"/>
      <c r="J33" s="656"/>
      <c r="K33" s="656"/>
      <c r="L33" s="656"/>
      <c r="M33" s="656"/>
      <c r="N33" s="656"/>
      <c r="O33" s="654"/>
      <c r="P33" s="654"/>
      <c r="Q33" s="656"/>
      <c r="R33" s="656"/>
      <c r="S33" s="656"/>
      <c r="T33" s="656"/>
      <c r="U33" s="656"/>
      <c r="V33" s="656"/>
      <c r="W33" s="654"/>
      <c r="X33" s="654"/>
      <c r="Y33" s="656"/>
      <c r="Z33" s="657"/>
      <c r="AA33" s="656"/>
      <c r="AB33" s="657"/>
      <c r="AC33" s="656"/>
      <c r="AD33" s="657"/>
      <c r="AE33" s="654"/>
      <c r="AF33" s="654"/>
      <c r="AG33" s="656"/>
      <c r="AH33" s="657"/>
      <c r="AI33" s="656"/>
      <c r="AJ33" s="657"/>
      <c r="AK33" s="656"/>
      <c r="AL33" s="657"/>
      <c r="AM33" s="654"/>
      <c r="AN33" s="654"/>
      <c r="AO33" s="638"/>
      <c r="AP33" s="638"/>
      <c r="AQ33" s="569"/>
    </row>
    <row r="34" spans="1:43" ht="34.5">
      <c r="A34" s="552"/>
      <c r="B34" s="552"/>
      <c r="C34" s="575"/>
      <c r="D34" s="558"/>
      <c r="E34" s="556"/>
      <c r="F34" s="558"/>
      <c r="G34" s="52" t="s">
        <v>154</v>
      </c>
      <c r="H34" s="52" t="s">
        <v>232</v>
      </c>
      <c r="I34" s="656"/>
      <c r="J34" s="656"/>
      <c r="K34" s="656"/>
      <c r="L34" s="656"/>
      <c r="M34" s="656"/>
      <c r="N34" s="656"/>
      <c r="O34" s="654"/>
      <c r="P34" s="654"/>
      <c r="Q34" s="656"/>
      <c r="R34" s="656"/>
      <c r="S34" s="656"/>
      <c r="T34" s="656"/>
      <c r="U34" s="656"/>
      <c r="V34" s="656"/>
      <c r="W34" s="654"/>
      <c r="X34" s="654"/>
      <c r="Y34" s="656"/>
      <c r="Z34" s="657"/>
      <c r="AA34" s="656"/>
      <c r="AB34" s="657"/>
      <c r="AC34" s="656"/>
      <c r="AD34" s="657"/>
      <c r="AE34" s="654"/>
      <c r="AF34" s="654"/>
      <c r="AG34" s="656"/>
      <c r="AH34" s="657"/>
      <c r="AI34" s="656"/>
      <c r="AJ34" s="657"/>
      <c r="AK34" s="656"/>
      <c r="AL34" s="657"/>
      <c r="AM34" s="654"/>
      <c r="AN34" s="654"/>
      <c r="AO34" s="638"/>
      <c r="AP34" s="638"/>
      <c r="AQ34" s="569"/>
    </row>
    <row r="35" spans="1:43" ht="34.5" customHeight="1">
      <c r="A35" s="552"/>
      <c r="B35" s="552"/>
      <c r="C35" s="575"/>
      <c r="D35" s="558"/>
      <c r="E35" s="556"/>
      <c r="F35" s="558"/>
      <c r="G35" s="52" t="s">
        <v>156</v>
      </c>
      <c r="H35" s="558" t="s">
        <v>253</v>
      </c>
      <c r="I35" s="656"/>
      <c r="J35" s="656"/>
      <c r="K35" s="656"/>
      <c r="L35" s="656"/>
      <c r="M35" s="656"/>
      <c r="N35" s="656"/>
      <c r="O35" s="654"/>
      <c r="P35" s="654"/>
      <c r="Q35" s="656"/>
      <c r="R35" s="656"/>
      <c r="S35" s="656"/>
      <c r="T35" s="656"/>
      <c r="U35" s="656"/>
      <c r="V35" s="656"/>
      <c r="W35" s="654"/>
      <c r="X35" s="654"/>
      <c r="Y35" s="656"/>
      <c r="Z35" s="657"/>
      <c r="AA35" s="656"/>
      <c r="AB35" s="657"/>
      <c r="AC35" s="656"/>
      <c r="AD35" s="657"/>
      <c r="AE35" s="654"/>
      <c r="AF35" s="654"/>
      <c r="AG35" s="656"/>
      <c r="AH35" s="657"/>
      <c r="AI35" s="656"/>
      <c r="AJ35" s="657"/>
      <c r="AK35" s="656"/>
      <c r="AL35" s="657"/>
      <c r="AM35" s="654"/>
      <c r="AN35" s="654"/>
      <c r="AO35" s="638"/>
      <c r="AP35" s="638"/>
      <c r="AQ35" s="569"/>
    </row>
    <row r="36" spans="1:43" ht="51.75">
      <c r="A36" s="552"/>
      <c r="B36" s="552"/>
      <c r="C36" s="575"/>
      <c r="D36" s="558"/>
      <c r="E36" s="556"/>
      <c r="F36" s="558"/>
      <c r="G36" s="52" t="s">
        <v>157</v>
      </c>
      <c r="H36" s="558"/>
      <c r="I36" s="593"/>
      <c r="J36" s="593"/>
      <c r="K36" s="593"/>
      <c r="L36" s="593"/>
      <c r="M36" s="593"/>
      <c r="N36" s="593"/>
      <c r="O36" s="595"/>
      <c r="P36" s="595"/>
      <c r="Q36" s="593"/>
      <c r="R36" s="593"/>
      <c r="S36" s="593"/>
      <c r="T36" s="593"/>
      <c r="U36" s="593"/>
      <c r="V36" s="593"/>
      <c r="W36" s="595"/>
      <c r="X36" s="595"/>
      <c r="Y36" s="593"/>
      <c r="Z36" s="653"/>
      <c r="AA36" s="593"/>
      <c r="AB36" s="653"/>
      <c r="AC36" s="593"/>
      <c r="AD36" s="653"/>
      <c r="AE36" s="595"/>
      <c r="AF36" s="595"/>
      <c r="AG36" s="593"/>
      <c r="AH36" s="653"/>
      <c r="AI36" s="593"/>
      <c r="AJ36" s="653"/>
      <c r="AK36" s="593"/>
      <c r="AL36" s="653"/>
      <c r="AM36" s="595"/>
      <c r="AN36" s="595"/>
      <c r="AO36" s="591"/>
      <c r="AP36" s="591"/>
      <c r="AQ36" s="570"/>
    </row>
    <row r="37" spans="1:43" ht="39" customHeight="1">
      <c r="A37" s="552"/>
      <c r="B37" s="552"/>
      <c r="C37" s="575"/>
      <c r="D37" s="558" t="s">
        <v>203</v>
      </c>
      <c r="E37" s="556" t="s">
        <v>195</v>
      </c>
      <c r="F37" s="557" t="s">
        <v>158</v>
      </c>
      <c r="G37" s="52" t="s">
        <v>159</v>
      </c>
      <c r="H37" s="52" t="s">
        <v>232</v>
      </c>
      <c r="I37" s="592">
        <v>0</v>
      </c>
      <c r="J37" s="592">
        <v>0</v>
      </c>
      <c r="K37" s="592">
        <v>0</v>
      </c>
      <c r="L37" s="592">
        <v>0</v>
      </c>
      <c r="M37" s="592">
        <v>1</v>
      </c>
      <c r="N37" s="680">
        <v>1</v>
      </c>
      <c r="O37" s="594">
        <f>I37+K37+M37</f>
        <v>1</v>
      </c>
      <c r="P37" s="594">
        <f>+J37+L37+N37</f>
        <v>1</v>
      </c>
      <c r="Q37" s="592">
        <v>0</v>
      </c>
      <c r="R37" s="592">
        <v>0</v>
      </c>
      <c r="S37" s="592">
        <v>0</v>
      </c>
      <c r="T37" s="592">
        <v>0</v>
      </c>
      <c r="U37" s="592">
        <v>0</v>
      </c>
      <c r="V37" s="592">
        <v>0</v>
      </c>
      <c r="W37" s="594">
        <f>Q37+S37+U37</f>
        <v>0</v>
      </c>
      <c r="X37" s="594">
        <f>+R37+T37+V37</f>
        <v>0</v>
      </c>
      <c r="Y37" s="592">
        <v>0</v>
      </c>
      <c r="Z37" s="652">
        <v>0</v>
      </c>
      <c r="AA37" s="592">
        <v>0</v>
      </c>
      <c r="AB37" s="652">
        <v>0</v>
      </c>
      <c r="AC37" s="592">
        <v>0</v>
      </c>
      <c r="AD37" s="652">
        <v>0</v>
      </c>
      <c r="AE37" s="594">
        <f>Y37+AA37+AC37</f>
        <v>0</v>
      </c>
      <c r="AF37" s="594">
        <f>+Z37+AB37+AD37</f>
        <v>0</v>
      </c>
      <c r="AG37" s="592">
        <v>0</v>
      </c>
      <c r="AH37" s="652">
        <v>0</v>
      </c>
      <c r="AI37" s="592">
        <v>0</v>
      </c>
      <c r="AJ37" s="652">
        <v>0</v>
      </c>
      <c r="AK37" s="592">
        <v>0</v>
      </c>
      <c r="AL37" s="652">
        <v>0</v>
      </c>
      <c r="AM37" s="594">
        <f>AG37+AI37+AK37</f>
        <v>0</v>
      </c>
      <c r="AN37" s="594">
        <f>+AH37+AJ37+AL37</f>
        <v>0</v>
      </c>
      <c r="AO37" s="590">
        <f>O37+W37+AE37+AM37</f>
        <v>1</v>
      </c>
      <c r="AP37" s="590">
        <f>P37+X37+AF37+AN37</f>
        <v>1</v>
      </c>
      <c r="AQ37" s="568">
        <f>IF(AND(AP37&gt;0,AO37&gt;0),AP37/AO37,0)</f>
        <v>1</v>
      </c>
    </row>
    <row r="38" spans="1:43" ht="39" customHeight="1">
      <c r="A38" s="552"/>
      <c r="B38" s="552"/>
      <c r="C38" s="575"/>
      <c r="D38" s="558"/>
      <c r="E38" s="556"/>
      <c r="F38" s="558"/>
      <c r="G38" s="52" t="s">
        <v>160</v>
      </c>
      <c r="H38" s="52" t="s">
        <v>232</v>
      </c>
      <c r="I38" s="656"/>
      <c r="J38" s="656"/>
      <c r="K38" s="656"/>
      <c r="L38" s="656"/>
      <c r="M38" s="656"/>
      <c r="N38" s="681"/>
      <c r="O38" s="654"/>
      <c r="P38" s="654"/>
      <c r="Q38" s="656"/>
      <c r="R38" s="656"/>
      <c r="S38" s="656"/>
      <c r="T38" s="656"/>
      <c r="U38" s="656"/>
      <c r="V38" s="656"/>
      <c r="W38" s="654"/>
      <c r="X38" s="654"/>
      <c r="Y38" s="656"/>
      <c r="Z38" s="657"/>
      <c r="AA38" s="656"/>
      <c r="AB38" s="657"/>
      <c r="AC38" s="656"/>
      <c r="AD38" s="657"/>
      <c r="AE38" s="654"/>
      <c r="AF38" s="654"/>
      <c r="AG38" s="656"/>
      <c r="AH38" s="657"/>
      <c r="AI38" s="656"/>
      <c r="AJ38" s="657"/>
      <c r="AK38" s="656"/>
      <c r="AL38" s="657"/>
      <c r="AM38" s="654"/>
      <c r="AN38" s="654"/>
      <c r="AO38" s="638"/>
      <c r="AP38" s="638"/>
      <c r="AQ38" s="569"/>
    </row>
    <row r="39" spans="1:43" ht="39" customHeight="1">
      <c r="A39" s="552"/>
      <c r="B39" s="552"/>
      <c r="C39" s="575"/>
      <c r="D39" s="558"/>
      <c r="E39" s="556"/>
      <c r="F39" s="558"/>
      <c r="G39" s="52" t="s">
        <v>161</v>
      </c>
      <c r="H39" s="52" t="s">
        <v>232</v>
      </c>
      <c r="I39" s="656"/>
      <c r="J39" s="656"/>
      <c r="K39" s="656"/>
      <c r="L39" s="656"/>
      <c r="M39" s="656"/>
      <c r="N39" s="681"/>
      <c r="O39" s="654"/>
      <c r="P39" s="654"/>
      <c r="Q39" s="656"/>
      <c r="R39" s="656"/>
      <c r="S39" s="656"/>
      <c r="T39" s="656"/>
      <c r="U39" s="656"/>
      <c r="V39" s="656"/>
      <c r="W39" s="654"/>
      <c r="X39" s="654"/>
      <c r="Y39" s="656"/>
      <c r="Z39" s="657"/>
      <c r="AA39" s="656"/>
      <c r="AB39" s="657"/>
      <c r="AC39" s="656"/>
      <c r="AD39" s="657"/>
      <c r="AE39" s="654"/>
      <c r="AF39" s="654"/>
      <c r="AG39" s="656"/>
      <c r="AH39" s="657"/>
      <c r="AI39" s="656"/>
      <c r="AJ39" s="657"/>
      <c r="AK39" s="656"/>
      <c r="AL39" s="657"/>
      <c r="AM39" s="654"/>
      <c r="AN39" s="654"/>
      <c r="AO39" s="638"/>
      <c r="AP39" s="638"/>
      <c r="AQ39" s="569"/>
    </row>
    <row r="40" spans="1:43" ht="39" customHeight="1">
      <c r="A40" s="552"/>
      <c r="B40" s="552"/>
      <c r="C40" s="575"/>
      <c r="D40" s="558"/>
      <c r="E40" s="556"/>
      <c r="F40" s="558"/>
      <c r="G40" s="52" t="s">
        <v>162</v>
      </c>
      <c r="H40" s="52" t="s">
        <v>232</v>
      </c>
      <c r="I40" s="593"/>
      <c r="J40" s="593"/>
      <c r="K40" s="593"/>
      <c r="L40" s="593"/>
      <c r="M40" s="593"/>
      <c r="N40" s="682"/>
      <c r="O40" s="595"/>
      <c r="P40" s="595"/>
      <c r="Q40" s="593"/>
      <c r="R40" s="593"/>
      <c r="S40" s="593"/>
      <c r="T40" s="593"/>
      <c r="U40" s="593"/>
      <c r="V40" s="593"/>
      <c r="W40" s="595"/>
      <c r="X40" s="595"/>
      <c r="Y40" s="593"/>
      <c r="Z40" s="653"/>
      <c r="AA40" s="593"/>
      <c r="AB40" s="653"/>
      <c r="AC40" s="593"/>
      <c r="AD40" s="653"/>
      <c r="AE40" s="595"/>
      <c r="AF40" s="595"/>
      <c r="AG40" s="593"/>
      <c r="AH40" s="653"/>
      <c r="AI40" s="593"/>
      <c r="AJ40" s="653"/>
      <c r="AK40" s="593"/>
      <c r="AL40" s="653"/>
      <c r="AM40" s="595"/>
      <c r="AN40" s="595"/>
      <c r="AO40" s="591"/>
      <c r="AP40" s="591"/>
      <c r="AQ40" s="570"/>
    </row>
    <row r="41" spans="1:43" ht="57.75" customHeight="1">
      <c r="A41" s="552"/>
      <c r="B41" s="552"/>
      <c r="C41" s="575"/>
      <c r="D41" s="555" t="s">
        <v>305</v>
      </c>
      <c r="E41" s="667" t="s">
        <v>302</v>
      </c>
      <c r="F41" s="555" t="s">
        <v>303</v>
      </c>
      <c r="G41" s="60" t="s">
        <v>304</v>
      </c>
      <c r="H41" s="52" t="s">
        <v>252</v>
      </c>
      <c r="I41" s="592">
        <v>0</v>
      </c>
      <c r="J41" s="592">
        <v>0</v>
      </c>
      <c r="K41" s="592">
        <v>0</v>
      </c>
      <c r="L41" s="592">
        <v>0</v>
      </c>
      <c r="M41" s="592">
        <v>0</v>
      </c>
      <c r="N41" s="592">
        <v>0</v>
      </c>
      <c r="O41" s="594">
        <f>I41+K41+M41</f>
        <v>0</v>
      </c>
      <c r="P41" s="594">
        <f>J41+L41+N41</f>
        <v>0</v>
      </c>
      <c r="Q41" s="592">
        <v>0</v>
      </c>
      <c r="R41" s="592">
        <v>1</v>
      </c>
      <c r="S41" s="592">
        <v>0</v>
      </c>
      <c r="T41" s="592">
        <v>0</v>
      </c>
      <c r="U41" s="592">
        <v>0</v>
      </c>
      <c r="V41" s="592">
        <v>0</v>
      </c>
      <c r="W41" s="594">
        <f>Q41+S41+U41</f>
        <v>0</v>
      </c>
      <c r="X41" s="594">
        <f>R41+T41+V41</f>
        <v>1</v>
      </c>
      <c r="Y41" s="592">
        <v>0</v>
      </c>
      <c r="Z41" s="652">
        <v>0</v>
      </c>
      <c r="AA41" s="592">
        <v>0</v>
      </c>
      <c r="AB41" s="652">
        <v>0</v>
      </c>
      <c r="AC41" s="592">
        <v>0</v>
      </c>
      <c r="AD41" s="652">
        <v>0</v>
      </c>
      <c r="AE41" s="594">
        <f>Y41+AA41+AC41</f>
        <v>0</v>
      </c>
      <c r="AF41" s="594">
        <f>Z41+AB41+AD41</f>
        <v>0</v>
      </c>
      <c r="AG41" s="592">
        <v>1</v>
      </c>
      <c r="AH41" s="652">
        <v>0</v>
      </c>
      <c r="AI41" s="592">
        <v>0</v>
      </c>
      <c r="AJ41" s="652">
        <v>0</v>
      </c>
      <c r="AK41" s="592">
        <v>0</v>
      </c>
      <c r="AL41" s="652">
        <v>0</v>
      </c>
      <c r="AM41" s="594">
        <f>AG41+AI41+AK41</f>
        <v>1</v>
      </c>
      <c r="AN41" s="594">
        <f>AH41+AJ41+AL41</f>
        <v>0</v>
      </c>
      <c r="AO41" s="590">
        <f>O41+W41+AE41+AM41</f>
        <v>1</v>
      </c>
      <c r="AP41" s="590">
        <f>P41+X41+AF41+AN41</f>
        <v>1</v>
      </c>
      <c r="AQ41" s="568">
        <f>IF(AND(AP41&gt;0,AO41&gt;0),AP41/AO41,0)</f>
        <v>1</v>
      </c>
    </row>
    <row r="42" spans="1:43" ht="81.75" customHeight="1">
      <c r="A42" s="552"/>
      <c r="B42" s="552"/>
      <c r="C42" s="575"/>
      <c r="D42" s="555"/>
      <c r="E42" s="667"/>
      <c r="F42" s="555"/>
      <c r="G42" s="60" t="s">
        <v>306</v>
      </c>
      <c r="H42" s="52" t="s">
        <v>232</v>
      </c>
      <c r="I42" s="656"/>
      <c r="J42" s="656"/>
      <c r="K42" s="656"/>
      <c r="L42" s="656"/>
      <c r="M42" s="656"/>
      <c r="N42" s="656"/>
      <c r="O42" s="654"/>
      <c r="P42" s="654"/>
      <c r="Q42" s="656"/>
      <c r="R42" s="656"/>
      <c r="S42" s="656"/>
      <c r="T42" s="656"/>
      <c r="U42" s="656"/>
      <c r="V42" s="656"/>
      <c r="W42" s="654"/>
      <c r="X42" s="654"/>
      <c r="Y42" s="656"/>
      <c r="Z42" s="657"/>
      <c r="AA42" s="656"/>
      <c r="AB42" s="657"/>
      <c r="AC42" s="656"/>
      <c r="AD42" s="657"/>
      <c r="AE42" s="654"/>
      <c r="AF42" s="654"/>
      <c r="AG42" s="656"/>
      <c r="AH42" s="657"/>
      <c r="AI42" s="656"/>
      <c r="AJ42" s="657"/>
      <c r="AK42" s="656"/>
      <c r="AL42" s="657"/>
      <c r="AM42" s="654"/>
      <c r="AN42" s="654"/>
      <c r="AO42" s="638"/>
      <c r="AP42" s="638"/>
      <c r="AQ42" s="569"/>
    </row>
    <row r="43" spans="1:43" ht="97.5" customHeight="1">
      <c r="A43" s="552"/>
      <c r="B43" s="552"/>
      <c r="C43" s="575"/>
      <c r="D43" s="555"/>
      <c r="E43" s="667"/>
      <c r="F43" s="555"/>
      <c r="G43" s="60" t="s">
        <v>389</v>
      </c>
      <c r="H43" s="52" t="s">
        <v>232</v>
      </c>
      <c r="I43" s="656"/>
      <c r="J43" s="656"/>
      <c r="K43" s="656"/>
      <c r="L43" s="656"/>
      <c r="M43" s="656"/>
      <c r="N43" s="656"/>
      <c r="O43" s="654"/>
      <c r="P43" s="654"/>
      <c r="Q43" s="656"/>
      <c r="R43" s="656"/>
      <c r="S43" s="656"/>
      <c r="T43" s="656"/>
      <c r="U43" s="656"/>
      <c r="V43" s="656"/>
      <c r="W43" s="654"/>
      <c r="X43" s="654"/>
      <c r="Y43" s="656"/>
      <c r="Z43" s="657"/>
      <c r="AA43" s="656"/>
      <c r="AB43" s="657"/>
      <c r="AC43" s="656"/>
      <c r="AD43" s="657"/>
      <c r="AE43" s="654"/>
      <c r="AF43" s="654"/>
      <c r="AG43" s="656"/>
      <c r="AH43" s="657"/>
      <c r="AI43" s="656"/>
      <c r="AJ43" s="657"/>
      <c r="AK43" s="656"/>
      <c r="AL43" s="657"/>
      <c r="AM43" s="654"/>
      <c r="AN43" s="654"/>
      <c r="AO43" s="638"/>
      <c r="AP43" s="638"/>
      <c r="AQ43" s="569"/>
    </row>
    <row r="44" spans="1:43" ht="84.75" customHeight="1">
      <c r="A44" s="552"/>
      <c r="B44" s="552"/>
      <c r="C44" s="575"/>
      <c r="D44" s="555"/>
      <c r="E44" s="667"/>
      <c r="F44" s="555"/>
      <c r="G44" s="60" t="s">
        <v>307</v>
      </c>
      <c r="H44" s="52" t="s">
        <v>254</v>
      </c>
      <c r="I44" s="656"/>
      <c r="J44" s="656"/>
      <c r="K44" s="656"/>
      <c r="L44" s="656"/>
      <c r="M44" s="656"/>
      <c r="N44" s="656"/>
      <c r="O44" s="654"/>
      <c r="P44" s="654"/>
      <c r="Q44" s="656"/>
      <c r="R44" s="656"/>
      <c r="S44" s="656"/>
      <c r="T44" s="656"/>
      <c r="U44" s="656"/>
      <c r="V44" s="656"/>
      <c r="W44" s="654"/>
      <c r="X44" s="654"/>
      <c r="Y44" s="656"/>
      <c r="Z44" s="657"/>
      <c r="AA44" s="656"/>
      <c r="AB44" s="657"/>
      <c r="AC44" s="656"/>
      <c r="AD44" s="657"/>
      <c r="AE44" s="654"/>
      <c r="AF44" s="654"/>
      <c r="AG44" s="656"/>
      <c r="AH44" s="657"/>
      <c r="AI44" s="656"/>
      <c r="AJ44" s="657"/>
      <c r="AK44" s="656"/>
      <c r="AL44" s="657"/>
      <c r="AM44" s="654"/>
      <c r="AN44" s="654"/>
      <c r="AO44" s="638"/>
      <c r="AP44" s="638"/>
      <c r="AQ44" s="569"/>
    </row>
    <row r="45" spans="1:43" ht="96" customHeight="1">
      <c r="A45" s="553"/>
      <c r="B45" s="553"/>
      <c r="C45" s="576"/>
      <c r="D45" s="555"/>
      <c r="E45" s="667"/>
      <c r="F45" s="555"/>
      <c r="G45" s="60" t="s">
        <v>309</v>
      </c>
      <c r="H45" s="52" t="s">
        <v>232</v>
      </c>
      <c r="I45" s="593"/>
      <c r="J45" s="593"/>
      <c r="K45" s="593"/>
      <c r="L45" s="593"/>
      <c r="M45" s="593"/>
      <c r="N45" s="593"/>
      <c r="O45" s="595"/>
      <c r="P45" s="595"/>
      <c r="Q45" s="593"/>
      <c r="R45" s="593"/>
      <c r="S45" s="593"/>
      <c r="T45" s="593"/>
      <c r="U45" s="593"/>
      <c r="V45" s="593"/>
      <c r="W45" s="595"/>
      <c r="X45" s="595"/>
      <c r="Y45" s="593"/>
      <c r="Z45" s="653"/>
      <c r="AA45" s="593"/>
      <c r="AB45" s="653"/>
      <c r="AC45" s="593"/>
      <c r="AD45" s="653"/>
      <c r="AE45" s="595"/>
      <c r="AF45" s="595"/>
      <c r="AG45" s="593"/>
      <c r="AH45" s="653"/>
      <c r="AI45" s="593"/>
      <c r="AJ45" s="653"/>
      <c r="AK45" s="593"/>
      <c r="AL45" s="653"/>
      <c r="AM45" s="595"/>
      <c r="AN45" s="595"/>
      <c r="AO45" s="591"/>
      <c r="AP45" s="591"/>
      <c r="AQ45" s="570"/>
    </row>
    <row r="46" spans="1:43" ht="18">
      <c r="A46" s="584" t="s">
        <v>377</v>
      </c>
      <c r="B46" s="585"/>
      <c r="C46" s="585"/>
      <c r="D46" s="585"/>
      <c r="E46" s="585"/>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5"/>
      <c r="AL46" s="585"/>
      <c r="AM46" s="585"/>
      <c r="AN46" s="585"/>
      <c r="AO46" s="585"/>
      <c r="AP46" s="586"/>
      <c r="AQ46" s="23" t="e">
        <f>AVERAGE(AQ9:AQ45)</f>
        <v>#REF!</v>
      </c>
    </row>
    <row r="47" spans="1:43" ht="17.25">
      <c r="A47" s="4"/>
      <c r="B47" s="4"/>
      <c r="C47" s="10"/>
      <c r="D47" s="4"/>
      <c r="E47" s="4"/>
      <c r="F47" s="4"/>
      <c r="G47" s="4"/>
      <c r="H47" s="5"/>
    </row>
    <row r="48" spans="1:43" ht="13.5" customHeight="1">
      <c r="A48" s="587" t="s">
        <v>185</v>
      </c>
      <c r="B48" s="588"/>
      <c r="C48" s="588"/>
      <c r="D48" s="588"/>
      <c r="E48" s="588"/>
      <c r="F48" s="588"/>
      <c r="G48" s="588"/>
      <c r="H48" s="588"/>
    </row>
    <row r="49" spans="1:8" ht="15" customHeight="1">
      <c r="A49" s="588"/>
      <c r="B49" s="588"/>
      <c r="C49" s="588"/>
      <c r="D49" s="588"/>
      <c r="E49" s="588"/>
      <c r="F49" s="588"/>
      <c r="G49" s="588"/>
      <c r="H49" s="588"/>
    </row>
    <row r="50" spans="1:8" ht="17.25">
      <c r="A50" s="4"/>
      <c r="B50" s="589"/>
      <c r="C50" s="589"/>
      <c r="D50" s="589"/>
      <c r="E50" s="589"/>
      <c r="F50" s="589"/>
      <c r="G50" s="589"/>
      <c r="H50" s="589"/>
    </row>
    <row r="51" spans="1:8" ht="17.25">
      <c r="A51" s="4"/>
      <c r="B51" s="4"/>
      <c r="C51" s="10"/>
      <c r="D51" s="4"/>
      <c r="E51" s="4"/>
      <c r="F51" s="4"/>
      <c r="G51" s="4"/>
      <c r="H51" s="5"/>
    </row>
    <row r="52" spans="1:8" ht="17.25">
      <c r="A52" s="578" t="s">
        <v>413</v>
      </c>
      <c r="B52" s="579"/>
      <c r="C52" s="579"/>
      <c r="D52" s="4"/>
      <c r="E52" s="4"/>
      <c r="F52" s="580" t="s">
        <v>372</v>
      </c>
      <c r="G52" s="581" t="s">
        <v>391</v>
      </c>
      <c r="H52" s="581"/>
    </row>
    <row r="53" spans="1:8" ht="17.25">
      <c r="A53" s="4"/>
      <c r="B53" s="4"/>
      <c r="C53" s="10"/>
      <c r="D53" s="4"/>
      <c r="E53" s="4"/>
      <c r="F53" s="580"/>
      <c r="G53" s="582" t="s">
        <v>382</v>
      </c>
      <c r="H53" s="583"/>
    </row>
    <row r="54" spans="1:8" ht="13.5" customHeight="1">
      <c r="A54" s="4"/>
      <c r="B54" s="4"/>
      <c r="C54" s="10"/>
      <c r="D54" s="4"/>
      <c r="E54" s="4"/>
      <c r="F54" s="4"/>
      <c r="G54" s="4"/>
      <c r="H54" s="5"/>
    </row>
    <row r="55" spans="1:8" ht="15" customHeight="1">
      <c r="A55" s="4"/>
      <c r="B55" s="4"/>
      <c r="C55" s="10"/>
      <c r="D55" s="4"/>
      <c r="E55" s="4"/>
      <c r="F55" s="4"/>
      <c r="G55" s="4"/>
      <c r="H55" s="5"/>
    </row>
    <row r="56" spans="1:8" ht="17.25">
      <c r="A56" s="4"/>
      <c r="B56" s="4"/>
      <c r="C56" s="10"/>
      <c r="D56" s="4"/>
      <c r="E56" s="4"/>
      <c r="F56" s="4"/>
      <c r="G56" s="4"/>
      <c r="H56" s="5"/>
    </row>
    <row r="57" spans="1:8" ht="15" customHeight="1">
      <c r="A57" s="4"/>
      <c r="B57" s="4"/>
      <c r="C57" s="10"/>
      <c r="D57" s="577" t="s">
        <v>392</v>
      </c>
      <c r="E57" s="577"/>
      <c r="F57" s="577"/>
      <c r="G57" s="577"/>
      <c r="H57" s="4"/>
    </row>
    <row r="58" spans="1:8" ht="15" customHeight="1">
      <c r="A58" s="4"/>
      <c r="B58" s="4"/>
      <c r="C58" s="10"/>
      <c r="D58" s="4"/>
      <c r="E58" s="4"/>
      <c r="F58" s="5"/>
      <c r="G58" s="4"/>
      <c r="H58" s="4"/>
    </row>
    <row r="59" spans="1:8" ht="15" customHeight="1">
      <c r="A59" s="4"/>
      <c r="B59" s="4"/>
      <c r="C59" s="10"/>
      <c r="D59" s="577" t="s">
        <v>383</v>
      </c>
      <c r="E59" s="577"/>
      <c r="F59" s="577"/>
      <c r="G59" s="577"/>
      <c r="H59" s="4"/>
    </row>
    <row r="60" spans="1:8" ht="15" customHeight="1">
      <c r="A60" s="4"/>
      <c r="B60" s="4"/>
      <c r="C60" s="10"/>
      <c r="D60" s="4"/>
      <c r="E60" s="4"/>
      <c r="F60" s="5"/>
      <c r="G60" s="4"/>
      <c r="H60" s="4"/>
    </row>
    <row r="61" spans="1:8" ht="15" customHeight="1">
      <c r="A61" s="4"/>
      <c r="B61" s="4"/>
      <c r="C61" s="10"/>
      <c r="D61" s="577" t="s">
        <v>384</v>
      </c>
      <c r="E61" s="577"/>
      <c r="F61" s="577"/>
      <c r="G61" s="577"/>
      <c r="H61" s="4"/>
    </row>
  </sheetData>
  <sheetProtection algorithmName="SHA-512" hashValue="n8tBySkDyhC72ojyzAjcqM+Y0Ktftiq6Y1A8bd1Ne/5oisY6LLbIBxz3Hzn9aadnI4RmBh1DVNYik+6nngvLxA==" saltValue="BvvrjolLJ4o/IDKQHi+6AA==" spinCount="100000" sheet="1" objects="1" scenarios="1"/>
  <mergeCells count="316">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 ref="I7:J7"/>
    <mergeCell ref="K7:L7"/>
    <mergeCell ref="M7:N7"/>
    <mergeCell ref="O7:P7"/>
    <mergeCell ref="Q7:R7"/>
    <mergeCell ref="S7:T7"/>
    <mergeCell ref="G5:G8"/>
    <mergeCell ref="H5:H8"/>
    <mergeCell ref="I5:AN5"/>
    <mergeCell ref="AG7:AH7"/>
    <mergeCell ref="AI7:AJ7"/>
    <mergeCell ref="AK7:AL7"/>
    <mergeCell ref="AM7:AN7"/>
    <mergeCell ref="U7:V7"/>
    <mergeCell ref="W7:X7"/>
    <mergeCell ref="Y7:Z7"/>
    <mergeCell ref="AA7:AB7"/>
    <mergeCell ref="AC7:AD7"/>
    <mergeCell ref="AE7:AF7"/>
    <mergeCell ref="M10:M13"/>
    <mergeCell ref="N10:N13"/>
    <mergeCell ref="O10:O13"/>
    <mergeCell ref="P10:P13"/>
    <mergeCell ref="Q10:Q13"/>
    <mergeCell ref="R10:R13"/>
    <mergeCell ref="D10:D13"/>
    <mergeCell ref="E10:E13"/>
    <mergeCell ref="F10:F13"/>
    <mergeCell ref="I10:I13"/>
    <mergeCell ref="J10:J13"/>
    <mergeCell ref="K10:K13"/>
    <mergeCell ref="L10:L13"/>
    <mergeCell ref="Y10:Y13"/>
    <mergeCell ref="Z10:Z13"/>
    <mergeCell ref="AA10:AA13"/>
    <mergeCell ref="AB10:AB13"/>
    <mergeCell ref="AC10:AC13"/>
    <mergeCell ref="AD10:AD13"/>
    <mergeCell ref="S10:S13"/>
    <mergeCell ref="T10:T13"/>
    <mergeCell ref="U10:U13"/>
    <mergeCell ref="V10:V13"/>
    <mergeCell ref="W10:W13"/>
    <mergeCell ref="X10:X13"/>
    <mergeCell ref="AQ10:AQ13"/>
    <mergeCell ref="AK10:AK13"/>
    <mergeCell ref="AL10:AL13"/>
    <mergeCell ref="AM10:AM13"/>
    <mergeCell ref="AN10:AN13"/>
    <mergeCell ref="AO10:AO13"/>
    <mergeCell ref="AP10:AP13"/>
    <mergeCell ref="AE10:AE13"/>
    <mergeCell ref="AF10:AF13"/>
    <mergeCell ref="AG10:AG13"/>
    <mergeCell ref="AH10:AH13"/>
    <mergeCell ref="AI10:AI13"/>
    <mergeCell ref="AJ10:AJ13"/>
    <mergeCell ref="J14:J19"/>
    <mergeCell ref="K14:K19"/>
    <mergeCell ref="L14:L19"/>
    <mergeCell ref="M14:M19"/>
    <mergeCell ref="N14:N19"/>
    <mergeCell ref="O14:O19"/>
    <mergeCell ref="D14:D19"/>
    <mergeCell ref="E14:E19"/>
    <mergeCell ref="F14:F19"/>
    <mergeCell ref="I14:I19"/>
    <mergeCell ref="AQ14:AQ19"/>
    <mergeCell ref="D20:D24"/>
    <mergeCell ref="E20:E24"/>
    <mergeCell ref="F20:F24"/>
    <mergeCell ref="I20:I24"/>
    <mergeCell ref="J20:J24"/>
    <mergeCell ref="K20:K24"/>
    <mergeCell ref="AH14:AH19"/>
    <mergeCell ref="AI14:AI19"/>
    <mergeCell ref="AJ14:AJ19"/>
    <mergeCell ref="AK14:AK19"/>
    <mergeCell ref="AL14:AL19"/>
    <mergeCell ref="AM14:AM19"/>
    <mergeCell ref="AB14:AB19"/>
    <mergeCell ref="AC14:AC19"/>
    <mergeCell ref="AD14:AD19"/>
    <mergeCell ref="AE14:AE19"/>
    <mergeCell ref="AF14:AF19"/>
    <mergeCell ref="AG14:AG19"/>
    <mergeCell ref="V14:V19"/>
    <mergeCell ref="W14:W19"/>
    <mergeCell ref="X14:X19"/>
    <mergeCell ref="Y14:Y19"/>
    <mergeCell ref="Z14:Z19"/>
    <mergeCell ref="L20:L24"/>
    <mergeCell ref="M20:M24"/>
    <mergeCell ref="N20:N24"/>
    <mergeCell ref="O20:O24"/>
    <mergeCell ref="P20:P24"/>
    <mergeCell ref="Q20:Q24"/>
    <mergeCell ref="AN14:AN19"/>
    <mergeCell ref="AO14:AO19"/>
    <mergeCell ref="AP14:AP19"/>
    <mergeCell ref="AA14:AA19"/>
    <mergeCell ref="P14:P19"/>
    <mergeCell ref="Q14:Q19"/>
    <mergeCell ref="R14:R19"/>
    <mergeCell ref="S14:S19"/>
    <mergeCell ref="T14:T19"/>
    <mergeCell ref="U14:U19"/>
    <mergeCell ref="AI20:AI24"/>
    <mergeCell ref="X20:X24"/>
    <mergeCell ref="Y20:Y24"/>
    <mergeCell ref="Z20:Z24"/>
    <mergeCell ref="AA20:AA24"/>
    <mergeCell ref="AB20:AB24"/>
    <mergeCell ref="AC20:AC24"/>
    <mergeCell ref="R20:R24"/>
    <mergeCell ref="S20:S24"/>
    <mergeCell ref="T20:T24"/>
    <mergeCell ref="U20:U24"/>
    <mergeCell ref="V20:V24"/>
    <mergeCell ref="W20:W24"/>
    <mergeCell ref="Q25:Q29"/>
    <mergeCell ref="R25:R29"/>
    <mergeCell ref="S25:S29"/>
    <mergeCell ref="AP20:AP24"/>
    <mergeCell ref="AG25:AG29"/>
    <mergeCell ref="AH25:AH29"/>
    <mergeCell ref="AI25:AI29"/>
    <mergeCell ref="AJ25:AJ29"/>
    <mergeCell ref="AK25:AK29"/>
    <mergeCell ref="AQ20:AQ24"/>
    <mergeCell ref="D25:D29"/>
    <mergeCell ref="E25:E29"/>
    <mergeCell ref="F25:F29"/>
    <mergeCell ref="I25:I29"/>
    <mergeCell ref="J25:J29"/>
    <mergeCell ref="K25:K29"/>
    <mergeCell ref="L25:L29"/>
    <mergeCell ref="M25:M29"/>
    <mergeCell ref="AJ20:AJ24"/>
    <mergeCell ref="AK20:AK24"/>
    <mergeCell ref="AL20:AL24"/>
    <mergeCell ref="AM20:AM24"/>
    <mergeCell ref="AN20:AN24"/>
    <mergeCell ref="AO20:AO24"/>
    <mergeCell ref="AD20:AD24"/>
    <mergeCell ref="AE20:AE24"/>
    <mergeCell ref="AF20:AF24"/>
    <mergeCell ref="AG20:AG24"/>
    <mergeCell ref="AH20:AH24"/>
    <mergeCell ref="AO25:AO29"/>
    <mergeCell ref="AP25:AP29"/>
    <mergeCell ref="AQ25:AQ29"/>
    <mergeCell ref="AF25:AF29"/>
    <mergeCell ref="D30:D36"/>
    <mergeCell ref="E30:E36"/>
    <mergeCell ref="F30:F36"/>
    <mergeCell ref="D37:D40"/>
    <mergeCell ref="E37:E40"/>
    <mergeCell ref="F37:F40"/>
    <mergeCell ref="AL25:AL29"/>
    <mergeCell ref="AM25:AM29"/>
    <mergeCell ref="AN25:AN29"/>
    <mergeCell ref="Z25:Z29"/>
    <mergeCell ref="AA25:AA29"/>
    <mergeCell ref="AB25:AB29"/>
    <mergeCell ref="AC25:AC29"/>
    <mergeCell ref="AD25:AD29"/>
    <mergeCell ref="AE25:AE29"/>
    <mergeCell ref="T25:T29"/>
    <mergeCell ref="U25:U29"/>
    <mergeCell ref="V25:V29"/>
    <mergeCell ref="W25:W29"/>
    <mergeCell ref="X25:X29"/>
    <mergeCell ref="Y25:Y29"/>
    <mergeCell ref="N25:N29"/>
    <mergeCell ref="O25:O29"/>
    <mergeCell ref="P25:P29"/>
    <mergeCell ref="AP30:AP36"/>
    <mergeCell ref="AQ30:AQ36"/>
    <mergeCell ref="H35:H36"/>
    <mergeCell ref="AG30:AG36"/>
    <mergeCell ref="AH30:AH36"/>
    <mergeCell ref="AI30:AI36"/>
    <mergeCell ref="AJ30:AJ36"/>
    <mergeCell ref="AK30:AK36"/>
    <mergeCell ref="AL30:AL36"/>
    <mergeCell ref="AA30:AA36"/>
    <mergeCell ref="AB30:AB36"/>
    <mergeCell ref="AC30:AC36"/>
    <mergeCell ref="AD30:AD36"/>
    <mergeCell ref="AE30:AE36"/>
    <mergeCell ref="AF30:AF36"/>
    <mergeCell ref="U30:U36"/>
    <mergeCell ref="V30:V36"/>
    <mergeCell ref="W30:W36"/>
    <mergeCell ref="X30:X36"/>
    <mergeCell ref="Y30:Y36"/>
    <mergeCell ref="Z30:Z36"/>
    <mergeCell ref="O30:O36"/>
    <mergeCell ref="P30:P36"/>
    <mergeCell ref="Q30:Q36"/>
    <mergeCell ref="I37:I40"/>
    <mergeCell ref="J37:J40"/>
    <mergeCell ref="K37:K40"/>
    <mergeCell ref="L37:L40"/>
    <mergeCell ref="M37:M40"/>
    <mergeCell ref="N37:N40"/>
    <mergeCell ref="AM30:AM36"/>
    <mergeCell ref="AN30:AN36"/>
    <mergeCell ref="AO30:AO36"/>
    <mergeCell ref="R30:R36"/>
    <mergeCell ref="S30:S36"/>
    <mergeCell ref="T30:T36"/>
    <mergeCell ref="I30:I36"/>
    <mergeCell ref="J30:J36"/>
    <mergeCell ref="K30:K36"/>
    <mergeCell ref="L30:L36"/>
    <mergeCell ref="M30:M36"/>
    <mergeCell ref="N30:N36"/>
    <mergeCell ref="W37:W40"/>
    <mergeCell ref="X37:X40"/>
    <mergeCell ref="Y37:Y40"/>
    <mergeCell ref="Z37:Z40"/>
    <mergeCell ref="O37:O40"/>
    <mergeCell ref="P37:P40"/>
    <mergeCell ref="Q37:Q40"/>
    <mergeCell ref="R37:R40"/>
    <mergeCell ref="S37:S40"/>
    <mergeCell ref="T37:T40"/>
    <mergeCell ref="AM37:AM40"/>
    <mergeCell ref="AN37:AN40"/>
    <mergeCell ref="AO37:AO40"/>
    <mergeCell ref="AP37:AP40"/>
    <mergeCell ref="AQ37:AQ40"/>
    <mergeCell ref="AK37:AK40"/>
    <mergeCell ref="AL37:AL40"/>
    <mergeCell ref="D41:D45"/>
    <mergeCell ref="E41:E45"/>
    <mergeCell ref="F41:F45"/>
    <mergeCell ref="I41:I45"/>
    <mergeCell ref="J41:J45"/>
    <mergeCell ref="AG37:AG40"/>
    <mergeCell ref="AH37:AH40"/>
    <mergeCell ref="AI37:AI40"/>
    <mergeCell ref="AJ37:AJ40"/>
    <mergeCell ref="AA37:AA40"/>
    <mergeCell ref="AB37:AB40"/>
    <mergeCell ref="AC37:AC40"/>
    <mergeCell ref="AD37:AD40"/>
    <mergeCell ref="AE37:AE40"/>
    <mergeCell ref="AF37:AF40"/>
    <mergeCell ref="U37:U40"/>
    <mergeCell ref="V37:V40"/>
    <mergeCell ref="T41:T45"/>
    <mergeCell ref="U41:U45"/>
    <mergeCell ref="V41:V45"/>
    <mergeCell ref="K41:K45"/>
    <mergeCell ref="L41:L45"/>
    <mergeCell ref="M41:M45"/>
    <mergeCell ref="N41:N45"/>
    <mergeCell ref="O41:O45"/>
    <mergeCell ref="P41:P45"/>
    <mergeCell ref="AQ41:AQ45"/>
    <mergeCell ref="AI41:AI45"/>
    <mergeCell ref="AJ41:AJ45"/>
    <mergeCell ref="AK41:AK45"/>
    <mergeCell ref="AL41:AL45"/>
    <mergeCell ref="AM41:AM45"/>
    <mergeCell ref="AN41:AN45"/>
    <mergeCell ref="AC41:AC45"/>
    <mergeCell ref="AD41:AD45"/>
    <mergeCell ref="AE41:AE45"/>
    <mergeCell ref="AF41:AF45"/>
    <mergeCell ref="AG41:AG45"/>
    <mergeCell ref="AH41:AH45"/>
    <mergeCell ref="A10:A45"/>
    <mergeCell ref="B10:B45"/>
    <mergeCell ref="C10:C45"/>
    <mergeCell ref="D61:G61"/>
    <mergeCell ref="A52:C52"/>
    <mergeCell ref="F52:F53"/>
    <mergeCell ref="G52:H52"/>
    <mergeCell ref="G53:H53"/>
    <mergeCell ref="D57:G57"/>
    <mergeCell ref="D59:G59"/>
    <mergeCell ref="A46:AP46"/>
    <mergeCell ref="A48:H49"/>
    <mergeCell ref="B50:H50"/>
    <mergeCell ref="AO41:AO45"/>
    <mergeCell ref="AP41:AP45"/>
    <mergeCell ref="W41:W45"/>
    <mergeCell ref="X41:X45"/>
    <mergeCell ref="Y41:Y45"/>
    <mergeCell ref="Z41:Z45"/>
    <mergeCell ref="AA41:AA45"/>
    <mergeCell ref="AB41:AB45"/>
    <mergeCell ref="Q41:Q45"/>
    <mergeCell ref="R41:R45"/>
    <mergeCell ref="S41:S45"/>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rowBreaks count="2" manualBreakCount="2">
    <brk id="13" max="16383" man="1"/>
    <brk id="29"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Q28"/>
  <sheetViews>
    <sheetView showGridLines="0" topLeftCell="AD10" zoomScale="75" zoomScaleNormal="75" workbookViewId="0">
      <selection activeCell="AI11" sqref="AI11"/>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536"/>
      <c r="B1" s="536"/>
      <c r="C1" s="536"/>
      <c r="D1" s="537" t="s">
        <v>345</v>
      </c>
      <c r="E1" s="537"/>
      <c r="F1" s="537"/>
      <c r="G1" s="537"/>
      <c r="H1" s="537"/>
    </row>
    <row r="2" spans="1:43" ht="39.75" customHeight="1">
      <c r="A2" s="536"/>
      <c r="B2" s="536"/>
      <c r="C2" s="536"/>
      <c r="D2" s="537">
        <v>2015</v>
      </c>
      <c r="E2" s="537"/>
      <c r="F2" s="537"/>
      <c r="G2" s="537"/>
      <c r="H2" s="537"/>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538"/>
      <c r="AP4" s="539"/>
      <c r="AQ4" s="540"/>
    </row>
    <row r="5" spans="1:43" ht="13.5" customHeight="1">
      <c r="A5" s="541" t="s">
        <v>0</v>
      </c>
      <c r="B5" s="541" t="s">
        <v>1</v>
      </c>
      <c r="C5" s="541" t="s">
        <v>2</v>
      </c>
      <c r="D5" s="543" t="s">
        <v>3</v>
      </c>
      <c r="E5" s="543" t="s">
        <v>4</v>
      </c>
      <c r="F5" s="543" t="s">
        <v>5</v>
      </c>
      <c r="G5" s="543" t="s">
        <v>6</v>
      </c>
      <c r="H5" s="543" t="s">
        <v>7</v>
      </c>
      <c r="I5" s="554" t="s">
        <v>346</v>
      </c>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45" t="s">
        <v>347</v>
      </c>
      <c r="AP5" s="546" t="s">
        <v>348</v>
      </c>
      <c r="AQ5" s="546" t="s">
        <v>378</v>
      </c>
    </row>
    <row r="6" spans="1:43" ht="13.5" customHeight="1">
      <c r="A6" s="541"/>
      <c r="B6" s="541"/>
      <c r="C6" s="541"/>
      <c r="D6" s="543"/>
      <c r="E6" s="543"/>
      <c r="F6" s="543"/>
      <c r="G6" s="543"/>
      <c r="H6" s="543"/>
      <c r="I6" s="547" t="s">
        <v>349</v>
      </c>
      <c r="J6" s="547"/>
      <c r="K6" s="547"/>
      <c r="L6" s="547"/>
      <c r="M6" s="547"/>
      <c r="N6" s="547"/>
      <c r="O6" s="547"/>
      <c r="P6" s="547"/>
      <c r="Q6" s="547" t="s">
        <v>350</v>
      </c>
      <c r="R6" s="547"/>
      <c r="S6" s="547"/>
      <c r="T6" s="547"/>
      <c r="U6" s="547"/>
      <c r="V6" s="547"/>
      <c r="W6" s="547"/>
      <c r="X6" s="547"/>
      <c r="Y6" s="547" t="s">
        <v>351</v>
      </c>
      <c r="Z6" s="547"/>
      <c r="AA6" s="547"/>
      <c r="AB6" s="547"/>
      <c r="AC6" s="547"/>
      <c r="AD6" s="547"/>
      <c r="AE6" s="547"/>
      <c r="AF6" s="547"/>
      <c r="AG6" s="547" t="s">
        <v>352</v>
      </c>
      <c r="AH6" s="547"/>
      <c r="AI6" s="547"/>
      <c r="AJ6" s="547"/>
      <c r="AK6" s="547"/>
      <c r="AL6" s="547"/>
      <c r="AM6" s="547"/>
      <c r="AN6" s="547"/>
      <c r="AO6" s="545"/>
      <c r="AP6" s="546"/>
      <c r="AQ6" s="546"/>
    </row>
    <row r="7" spans="1:43" ht="17.25" customHeight="1">
      <c r="A7" s="541"/>
      <c r="B7" s="541"/>
      <c r="C7" s="541"/>
      <c r="D7" s="543"/>
      <c r="E7" s="543"/>
      <c r="F7" s="543"/>
      <c r="G7" s="543"/>
      <c r="H7" s="543"/>
      <c r="I7" s="550" t="s">
        <v>353</v>
      </c>
      <c r="J7" s="550"/>
      <c r="K7" s="550" t="s">
        <v>354</v>
      </c>
      <c r="L7" s="550"/>
      <c r="M7" s="550" t="s">
        <v>355</v>
      </c>
      <c r="N7" s="550"/>
      <c r="O7" s="548" t="s">
        <v>356</v>
      </c>
      <c r="P7" s="549"/>
      <c r="Q7" s="550" t="s">
        <v>357</v>
      </c>
      <c r="R7" s="550"/>
      <c r="S7" s="550" t="s">
        <v>358</v>
      </c>
      <c r="T7" s="550"/>
      <c r="U7" s="550" t="s">
        <v>359</v>
      </c>
      <c r="V7" s="550"/>
      <c r="W7" s="548" t="s">
        <v>356</v>
      </c>
      <c r="X7" s="549"/>
      <c r="Y7" s="550" t="s">
        <v>360</v>
      </c>
      <c r="Z7" s="550"/>
      <c r="AA7" s="550" t="s">
        <v>361</v>
      </c>
      <c r="AB7" s="550"/>
      <c r="AC7" s="550" t="s">
        <v>362</v>
      </c>
      <c r="AD7" s="550"/>
      <c r="AE7" s="548" t="s">
        <v>356</v>
      </c>
      <c r="AF7" s="549"/>
      <c r="AG7" s="550" t="s">
        <v>363</v>
      </c>
      <c r="AH7" s="550"/>
      <c r="AI7" s="550" t="s">
        <v>364</v>
      </c>
      <c r="AJ7" s="550"/>
      <c r="AK7" s="550" t="s">
        <v>365</v>
      </c>
      <c r="AL7" s="550"/>
      <c r="AM7" s="548" t="s">
        <v>356</v>
      </c>
      <c r="AN7" s="549"/>
      <c r="AO7" s="545"/>
      <c r="AP7" s="546"/>
      <c r="AQ7" s="546"/>
    </row>
    <row r="8" spans="1:43" ht="15.75" customHeight="1">
      <c r="A8" s="542"/>
      <c r="B8" s="542"/>
      <c r="C8" s="542"/>
      <c r="D8" s="544"/>
      <c r="E8" s="544"/>
      <c r="F8" s="544"/>
      <c r="G8" s="544"/>
      <c r="H8" s="544"/>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545"/>
      <c r="AP8" s="546"/>
      <c r="AQ8" s="546"/>
    </row>
    <row r="9" spans="1:43" ht="51.75" customHeight="1">
      <c r="A9" s="551" t="s">
        <v>100</v>
      </c>
      <c r="B9" s="643" t="s">
        <v>402</v>
      </c>
      <c r="C9" s="604" t="s">
        <v>101</v>
      </c>
      <c r="D9" s="598" t="s">
        <v>369</v>
      </c>
      <c r="E9" s="662">
        <v>1</v>
      </c>
      <c r="F9" s="598" t="s">
        <v>325</v>
      </c>
      <c r="G9" s="67" t="s">
        <v>105</v>
      </c>
      <c r="H9" s="67" t="s">
        <v>326</v>
      </c>
      <c r="I9" s="559" t="e">
        <f>SUM(#REF!)</f>
        <v>#REF!</v>
      </c>
      <c r="J9" s="559" t="e">
        <f>SUM(#REF!)</f>
        <v>#REF!</v>
      </c>
      <c r="K9" s="559" t="e">
        <f>SUM(#REF!)</f>
        <v>#REF!</v>
      </c>
      <c r="L9" s="559" t="e">
        <f>SUM(#REF!)</f>
        <v>#REF!</v>
      </c>
      <c r="M9" s="559" t="e">
        <f>SUM(#REF!)</f>
        <v>#REF!</v>
      </c>
      <c r="N9" s="559" t="e">
        <f>SUM(#REF!)</f>
        <v>#REF!</v>
      </c>
      <c r="O9" s="600" t="e">
        <f>I9+K9+M9</f>
        <v>#REF!</v>
      </c>
      <c r="P9" s="600" t="e">
        <f>J9+L9+N9</f>
        <v>#REF!</v>
      </c>
      <c r="Q9" s="559" t="e">
        <f>SUM(#REF!)</f>
        <v>#REF!</v>
      </c>
      <c r="R9" s="559" t="e">
        <f>SUM(#REF!)</f>
        <v>#REF!</v>
      </c>
      <c r="S9" s="559" t="e">
        <f>SUM(#REF!)</f>
        <v>#REF!</v>
      </c>
      <c r="T9" s="559" t="e">
        <f>SUM(#REF!)</f>
        <v>#REF!</v>
      </c>
      <c r="U9" s="559" t="e">
        <f>SUM(#REF!)</f>
        <v>#REF!</v>
      </c>
      <c r="V9" s="559" t="e">
        <f>SUM(#REF!)</f>
        <v>#REF!</v>
      </c>
      <c r="W9" s="600" t="e">
        <f>Q9+S9+U9</f>
        <v>#REF!</v>
      </c>
      <c r="X9" s="600" t="e">
        <f>R9+T9+V9</f>
        <v>#REF!</v>
      </c>
      <c r="Y9" s="559" t="e">
        <f>SUM(#REF!)</f>
        <v>#REF!</v>
      </c>
      <c r="Z9" s="559" t="e">
        <f>SUM(#REF!)</f>
        <v>#REF!</v>
      </c>
      <c r="AA9" s="559" t="e">
        <f>SUM(#REF!)</f>
        <v>#REF!</v>
      </c>
      <c r="AB9" s="559" t="e">
        <f>SUM(#REF!)</f>
        <v>#REF!</v>
      </c>
      <c r="AC9" s="559" t="e">
        <f>SUM(#REF!)</f>
        <v>#REF!</v>
      </c>
      <c r="AD9" s="559" t="e">
        <f>SUM(#REF!)</f>
        <v>#REF!</v>
      </c>
      <c r="AE9" s="600" t="e">
        <f>Y9+AA9+AC9</f>
        <v>#REF!</v>
      </c>
      <c r="AF9" s="600" t="e">
        <f>Z9+AB9+AD9</f>
        <v>#REF!</v>
      </c>
      <c r="AG9" s="559" t="e">
        <f>SUM(#REF!)</f>
        <v>#REF!</v>
      </c>
      <c r="AH9" s="559" t="e">
        <f>SUM(#REF!)</f>
        <v>#REF!</v>
      </c>
      <c r="AI9" s="559" t="e">
        <f>SUM(#REF!)</f>
        <v>#REF!</v>
      </c>
      <c r="AJ9" s="559" t="e">
        <f>SUM(#REF!)</f>
        <v>#REF!</v>
      </c>
      <c r="AK9" s="559" t="e">
        <f>SUM(#REF!)</f>
        <v>#REF!</v>
      </c>
      <c r="AL9" s="559" t="e">
        <f>SUM(#REF!)</f>
        <v>#REF!</v>
      </c>
      <c r="AM9" s="562" t="e">
        <f>AG9+AI9+AK9</f>
        <v>#REF!</v>
      </c>
      <c r="AN9" s="562" t="e">
        <f>AH9+AJ9+AL9</f>
        <v>#REF!</v>
      </c>
      <c r="AO9" s="568" t="e">
        <f>O9+W9+AE9+AM9</f>
        <v>#REF!</v>
      </c>
      <c r="AP9" s="568" t="e">
        <f>P9+X9+AF9+AN9</f>
        <v>#REF!</v>
      </c>
      <c r="AQ9" s="568" t="e">
        <f>IF(AND(AP9&gt;0,AO9&gt;0),AP9/AO9,0)</f>
        <v>#REF!</v>
      </c>
    </row>
    <row r="10" spans="1:43" ht="75.75" customHeight="1">
      <c r="A10" s="552"/>
      <c r="B10" s="643"/>
      <c r="C10" s="604"/>
      <c r="D10" s="598"/>
      <c r="E10" s="662"/>
      <c r="F10" s="598"/>
      <c r="G10" s="67" t="s">
        <v>370</v>
      </c>
      <c r="H10" s="67" t="s">
        <v>164</v>
      </c>
      <c r="I10" s="561"/>
      <c r="J10" s="561"/>
      <c r="K10" s="561"/>
      <c r="L10" s="561"/>
      <c r="M10" s="561"/>
      <c r="N10" s="561"/>
      <c r="O10" s="602"/>
      <c r="P10" s="602"/>
      <c r="Q10" s="561"/>
      <c r="R10" s="561"/>
      <c r="S10" s="561"/>
      <c r="T10" s="561"/>
      <c r="U10" s="561"/>
      <c r="V10" s="561"/>
      <c r="W10" s="602"/>
      <c r="X10" s="602"/>
      <c r="Y10" s="561"/>
      <c r="Z10" s="561"/>
      <c r="AA10" s="561"/>
      <c r="AB10" s="561"/>
      <c r="AC10" s="561"/>
      <c r="AD10" s="561"/>
      <c r="AE10" s="602"/>
      <c r="AF10" s="602"/>
      <c r="AG10" s="561"/>
      <c r="AH10" s="561"/>
      <c r="AI10" s="561"/>
      <c r="AJ10" s="561"/>
      <c r="AK10" s="561"/>
      <c r="AL10" s="561"/>
      <c r="AM10" s="564"/>
      <c r="AN10" s="564"/>
      <c r="AO10" s="570"/>
      <c r="AP10" s="570"/>
      <c r="AQ10" s="570"/>
    </row>
    <row r="11" spans="1:43" ht="327.75" customHeight="1">
      <c r="A11" s="552"/>
      <c r="B11" s="690" t="s">
        <v>180</v>
      </c>
      <c r="C11" s="658" t="s">
        <v>181</v>
      </c>
      <c r="D11" s="62" t="s">
        <v>299</v>
      </c>
      <c r="E11" s="64" t="s">
        <v>182</v>
      </c>
      <c r="F11" s="66" t="s">
        <v>183</v>
      </c>
      <c r="G11" s="66" t="s">
        <v>300</v>
      </c>
      <c r="H11" s="66" t="s">
        <v>184</v>
      </c>
      <c r="I11" s="27" t="e">
        <f>SUM(#REF!)</f>
        <v>#REF!</v>
      </c>
      <c r="J11" s="27" t="e">
        <f>SUM(#REF!)</f>
        <v>#REF!</v>
      </c>
      <c r="K11" s="27" t="e">
        <f>SUM(#REF!)</f>
        <v>#REF!</v>
      </c>
      <c r="L11" s="27" t="e">
        <f>SUM(#REF!)</f>
        <v>#REF!</v>
      </c>
      <c r="M11" s="27" t="e">
        <f>SUM(#REF!)</f>
        <v>#REF!</v>
      </c>
      <c r="N11" s="27" t="e">
        <f>SUM(#REF!)</f>
        <v>#REF!</v>
      </c>
      <c r="O11" s="40">
        <v>0.1</v>
      </c>
      <c r="P11" s="40" t="e">
        <f>+J11+L11+N11</f>
        <v>#REF!</v>
      </c>
      <c r="Q11" s="27" t="e">
        <f>SUM(#REF!)</f>
        <v>#REF!</v>
      </c>
      <c r="R11" s="27" t="e">
        <f>SUM(#REF!)</f>
        <v>#REF!</v>
      </c>
      <c r="S11" s="27" t="e">
        <f>SUM(#REF!)</f>
        <v>#REF!</v>
      </c>
      <c r="T11" s="27" t="e">
        <f>SUM(#REF!)</f>
        <v>#REF!</v>
      </c>
      <c r="U11" s="27" t="e">
        <f>SUM(#REF!)</f>
        <v>#REF!</v>
      </c>
      <c r="V11" s="27" t="e">
        <f>SUM(#REF!)</f>
        <v>#REF!</v>
      </c>
      <c r="W11" s="40" t="e">
        <f>+Q11+S11+U11</f>
        <v>#REF!</v>
      </c>
      <c r="X11" s="40" t="e">
        <f>+R11+T11+V11</f>
        <v>#REF!</v>
      </c>
      <c r="Y11" s="27" t="e">
        <f>SUM(#REF!)</f>
        <v>#REF!</v>
      </c>
      <c r="Z11" s="27" t="e">
        <f>SUM(#REF!)</f>
        <v>#REF!</v>
      </c>
      <c r="AA11" s="27" t="e">
        <f>SUM(#REF!)</f>
        <v>#REF!</v>
      </c>
      <c r="AB11" s="27" t="e">
        <f>SUM(#REF!)</f>
        <v>#REF!</v>
      </c>
      <c r="AC11" s="27" t="e">
        <f>SUM(#REF!)</f>
        <v>#REF!</v>
      </c>
      <c r="AD11" s="27" t="e">
        <f>SUM(#REF!)</f>
        <v>#REF!</v>
      </c>
      <c r="AE11" s="40" t="e">
        <f>+Y11+AA11+AC11</f>
        <v>#REF!</v>
      </c>
      <c r="AF11" s="40" t="e">
        <f>+Z11+AB11+AD11</f>
        <v>#REF!</v>
      </c>
      <c r="AG11" s="27" t="e">
        <f>SUM(#REF!)</f>
        <v>#REF!</v>
      </c>
      <c r="AH11" s="27" t="e">
        <f>SUM(#REF!)</f>
        <v>#REF!</v>
      </c>
      <c r="AI11" s="27" t="e">
        <f>SUM(#REF!)</f>
        <v>#REF!</v>
      </c>
      <c r="AJ11" s="27" t="e">
        <f>SUM(#REF!)</f>
        <v>#REF!</v>
      </c>
      <c r="AK11" s="27" t="e">
        <f>SUM(#REF!)</f>
        <v>#REF!</v>
      </c>
      <c r="AL11" s="27" t="e">
        <f>SUM(#REF!)</f>
        <v>#REF!</v>
      </c>
      <c r="AM11" s="40" t="e">
        <f>+AG11+AI11+AK11</f>
        <v>#REF!</v>
      </c>
      <c r="AN11" s="40" t="e">
        <f>+AH11+AJ11+AL11</f>
        <v>#REF!</v>
      </c>
      <c r="AO11" s="41" t="e">
        <f>O11+W11+AE11+AM11</f>
        <v>#REF!</v>
      </c>
      <c r="AP11" s="42" t="e">
        <f>P11+X11+AF11+AN11</f>
        <v>#REF!</v>
      </c>
      <c r="AQ11" s="41" t="e">
        <f>IF(AND(AP11&gt;0,AO11&gt;0),AP11/AO11,0)</f>
        <v>#REF!</v>
      </c>
    </row>
    <row r="12" spans="1:43" ht="250.5" customHeight="1">
      <c r="A12" s="553"/>
      <c r="B12" s="683"/>
      <c r="C12" s="660"/>
      <c r="D12" s="62" t="s">
        <v>331</v>
      </c>
      <c r="E12" s="64" t="s">
        <v>301</v>
      </c>
      <c r="F12" s="66" t="s">
        <v>332</v>
      </c>
      <c r="G12" s="65" t="s">
        <v>379</v>
      </c>
      <c r="H12" s="66" t="s">
        <v>184</v>
      </c>
      <c r="I12" s="27" t="e">
        <f>SUM(#REF!)</f>
        <v>#REF!</v>
      </c>
      <c r="J12" s="27" t="e">
        <f>SUM(#REF!)</f>
        <v>#REF!</v>
      </c>
      <c r="K12" s="27" t="e">
        <f>SUM(#REF!)</f>
        <v>#REF!</v>
      </c>
      <c r="L12" s="27" t="e">
        <f>SUM(#REF!)</f>
        <v>#REF!</v>
      </c>
      <c r="M12" s="27" t="e">
        <f>SUM(#REF!)</f>
        <v>#REF!</v>
      </c>
      <c r="N12" s="27" t="e">
        <f>SUM(#REF!)</f>
        <v>#REF!</v>
      </c>
      <c r="O12" s="40" t="e">
        <f>+I12+K12+M12</f>
        <v>#REF!</v>
      </c>
      <c r="P12" s="40" t="e">
        <f>+J12+L12+N12</f>
        <v>#REF!</v>
      </c>
      <c r="Q12" s="27" t="e">
        <f>SUM(#REF!)</f>
        <v>#REF!</v>
      </c>
      <c r="R12" s="27" t="e">
        <f>SUM(#REF!)</f>
        <v>#REF!</v>
      </c>
      <c r="S12" s="27" t="e">
        <f>SUM(#REF!)</f>
        <v>#REF!</v>
      </c>
      <c r="T12" s="27" t="e">
        <f>SUM(#REF!)</f>
        <v>#REF!</v>
      </c>
      <c r="U12" s="27" t="e">
        <f>SUM(#REF!)</f>
        <v>#REF!</v>
      </c>
      <c r="V12" s="27" t="e">
        <f>SUM(#REF!)</f>
        <v>#REF!</v>
      </c>
      <c r="W12" s="40" t="e">
        <f>+Q12+S12+U12</f>
        <v>#REF!</v>
      </c>
      <c r="X12" s="40" t="e">
        <f>+R12+T12+V12</f>
        <v>#REF!</v>
      </c>
      <c r="Y12" s="27" t="e">
        <f>SUM(#REF!)</f>
        <v>#REF!</v>
      </c>
      <c r="Z12" s="27" t="e">
        <f>SUM(#REF!)</f>
        <v>#REF!</v>
      </c>
      <c r="AA12" s="27" t="e">
        <f>SUM(#REF!)</f>
        <v>#REF!</v>
      </c>
      <c r="AB12" s="27" t="e">
        <f>SUM(#REF!)</f>
        <v>#REF!</v>
      </c>
      <c r="AC12" s="27" t="e">
        <f>SUM(#REF!)</f>
        <v>#REF!</v>
      </c>
      <c r="AD12" s="27" t="e">
        <f>SUM(#REF!)</f>
        <v>#REF!</v>
      </c>
      <c r="AE12" s="40" t="e">
        <f>+Y12+AA12+AC12</f>
        <v>#REF!</v>
      </c>
      <c r="AF12" s="40" t="e">
        <f>+Z12+AB12+AD12</f>
        <v>#REF!</v>
      </c>
      <c r="AG12" s="27" t="e">
        <f>SUM(#REF!)</f>
        <v>#REF!</v>
      </c>
      <c r="AH12" s="27" t="e">
        <f>SUM(#REF!)</f>
        <v>#REF!</v>
      </c>
      <c r="AI12" s="27" t="e">
        <f>SUM(#REF!)</f>
        <v>#REF!</v>
      </c>
      <c r="AJ12" s="27" t="e">
        <f>SUM(#REF!)</f>
        <v>#REF!</v>
      </c>
      <c r="AK12" s="27" t="e">
        <f>SUM(#REF!)</f>
        <v>#REF!</v>
      </c>
      <c r="AL12" s="27" t="e">
        <f>SUM(#REF!)</f>
        <v>#REF!</v>
      </c>
      <c r="AM12" s="40" t="e">
        <f>+AG12+AI12+AK12</f>
        <v>#REF!</v>
      </c>
      <c r="AN12" s="40" t="e">
        <f>+AH12+AJ12+AL12</f>
        <v>#REF!</v>
      </c>
      <c r="AO12" s="41" t="e">
        <f>O12+W12+AE12+AM12</f>
        <v>#REF!</v>
      </c>
      <c r="AP12" s="43" t="e">
        <f>P12+X12+AF12+AN12</f>
        <v>#REF!</v>
      </c>
      <c r="AQ12" s="41" t="e">
        <f>IF(AND(AP12&gt;0,AO12&gt;0),AP12/AO12,0)</f>
        <v>#REF!</v>
      </c>
    </row>
    <row r="13" spans="1:43" ht="18">
      <c r="A13" s="584" t="s">
        <v>377</v>
      </c>
      <c r="B13" s="585"/>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5"/>
      <c r="AL13" s="585"/>
      <c r="AM13" s="585"/>
      <c r="AN13" s="585"/>
      <c r="AO13" s="585"/>
      <c r="AP13" s="586"/>
      <c r="AQ13" s="23" t="e">
        <f>AVERAGE(AQ9:AQ12)</f>
        <v>#REF!</v>
      </c>
    </row>
    <row r="14" spans="1:43" ht="17.25">
      <c r="A14" s="4"/>
      <c r="B14" s="4"/>
      <c r="C14" s="10"/>
      <c r="D14" s="4"/>
      <c r="E14" s="4"/>
      <c r="F14" s="4"/>
      <c r="G14" s="4"/>
      <c r="H14" s="5"/>
    </row>
    <row r="15" spans="1:43" ht="13.5" customHeight="1">
      <c r="A15" s="587" t="s">
        <v>185</v>
      </c>
      <c r="B15" s="588"/>
      <c r="C15" s="588"/>
      <c r="D15" s="588"/>
      <c r="E15" s="588"/>
      <c r="F15" s="588"/>
      <c r="G15" s="588"/>
      <c r="H15" s="588"/>
    </row>
    <row r="16" spans="1:43" ht="15" customHeight="1">
      <c r="A16" s="588"/>
      <c r="B16" s="588"/>
      <c r="C16" s="588"/>
      <c r="D16" s="588"/>
      <c r="E16" s="588"/>
      <c r="F16" s="588"/>
      <c r="G16" s="588"/>
      <c r="H16" s="588"/>
    </row>
    <row r="17" spans="1:8" ht="17.25">
      <c r="A17" s="4"/>
      <c r="B17" s="589"/>
      <c r="C17" s="589"/>
      <c r="D17" s="589"/>
      <c r="E17" s="589"/>
      <c r="F17" s="589"/>
      <c r="G17" s="589"/>
      <c r="H17" s="589"/>
    </row>
    <row r="18" spans="1:8" ht="17.25">
      <c r="A18" s="4"/>
      <c r="B18" s="4"/>
      <c r="C18" s="10"/>
      <c r="D18" s="4"/>
      <c r="E18" s="4"/>
      <c r="F18" s="4"/>
      <c r="G18" s="4"/>
      <c r="H18" s="5"/>
    </row>
    <row r="19" spans="1:8" ht="17.25">
      <c r="A19" s="578" t="s">
        <v>413</v>
      </c>
      <c r="B19" s="579"/>
      <c r="C19" s="579"/>
      <c r="D19" s="4"/>
      <c r="E19" s="4"/>
      <c r="F19" s="580" t="s">
        <v>372</v>
      </c>
      <c r="G19" s="581" t="s">
        <v>391</v>
      </c>
      <c r="H19" s="581"/>
    </row>
    <row r="20" spans="1:8" ht="17.25">
      <c r="A20" s="4"/>
      <c r="B20" s="4"/>
      <c r="C20" s="10"/>
      <c r="D20" s="4"/>
      <c r="E20" s="4"/>
      <c r="F20" s="580"/>
      <c r="G20" s="582" t="s">
        <v>382</v>
      </c>
      <c r="H20" s="583"/>
    </row>
    <row r="21" spans="1:8" ht="13.5" customHeight="1">
      <c r="A21" s="4"/>
      <c r="B21" s="4"/>
      <c r="C21" s="10"/>
      <c r="D21" s="4"/>
      <c r="E21" s="4"/>
      <c r="F21" s="4"/>
      <c r="G21" s="4"/>
      <c r="H21" s="5"/>
    </row>
    <row r="22" spans="1:8" ht="15" customHeight="1">
      <c r="A22" s="4"/>
      <c r="B22" s="4"/>
      <c r="C22" s="10"/>
      <c r="D22" s="4"/>
      <c r="E22" s="4"/>
      <c r="F22" s="4"/>
      <c r="G22" s="4"/>
      <c r="H22" s="5"/>
    </row>
    <row r="23" spans="1:8" ht="17.25">
      <c r="A23" s="4"/>
      <c r="B23" s="4"/>
      <c r="C23" s="10"/>
      <c r="D23" s="4"/>
      <c r="E23" s="4"/>
      <c r="F23" s="4"/>
      <c r="G23" s="4"/>
      <c r="H23" s="5"/>
    </row>
    <row r="24" spans="1:8" ht="15" customHeight="1">
      <c r="A24" s="4"/>
      <c r="B24" s="4"/>
      <c r="C24" s="10"/>
      <c r="D24" s="577" t="s">
        <v>392</v>
      </c>
      <c r="E24" s="577"/>
      <c r="F24" s="577"/>
      <c r="G24" s="577"/>
      <c r="H24" s="4"/>
    </row>
    <row r="25" spans="1:8" ht="15" customHeight="1">
      <c r="A25" s="4"/>
      <c r="B25" s="4"/>
      <c r="C25" s="10"/>
      <c r="D25" s="4"/>
      <c r="E25" s="4"/>
      <c r="F25" s="5"/>
      <c r="G25" s="4"/>
      <c r="H25" s="4"/>
    </row>
    <row r="26" spans="1:8" ht="15" customHeight="1">
      <c r="A26" s="4"/>
      <c r="B26" s="4"/>
      <c r="C26" s="10"/>
      <c r="D26" s="577" t="s">
        <v>383</v>
      </c>
      <c r="E26" s="577"/>
      <c r="F26" s="577"/>
      <c r="G26" s="577"/>
      <c r="H26" s="4"/>
    </row>
    <row r="27" spans="1:8" ht="15" customHeight="1">
      <c r="A27" s="4"/>
      <c r="B27" s="4"/>
      <c r="C27" s="10"/>
      <c r="D27" s="4"/>
      <c r="E27" s="4"/>
      <c r="F27" s="5"/>
      <c r="G27" s="4"/>
      <c r="H27" s="4"/>
    </row>
    <row r="28" spans="1:8" ht="15" customHeight="1">
      <c r="A28" s="4"/>
      <c r="B28" s="4"/>
      <c r="C28" s="10"/>
      <c r="D28" s="577" t="s">
        <v>384</v>
      </c>
      <c r="E28" s="577"/>
      <c r="F28" s="577"/>
      <c r="G28" s="577"/>
      <c r="H28" s="4"/>
    </row>
  </sheetData>
  <sheetProtection algorithmName="SHA-512" hashValue="hqtwFjOalVOtnxQQBnG/yOx25FGg10aPBTkgqr6tH98/ZT6m90/cM9fr/pq+GWbUFPfXLPC3wu8joQVbhbLqRA==" saltValue="jInzvPCjzH/vprfPCzHtmw==" spinCount="100000" sheet="1" objects="1" scenarios="1"/>
  <mergeCells count="89">
    <mergeCell ref="D28:G28"/>
    <mergeCell ref="A9:A12"/>
    <mergeCell ref="A19:C19"/>
    <mergeCell ref="F19:F20"/>
    <mergeCell ref="G19:H19"/>
    <mergeCell ref="G20:H20"/>
    <mergeCell ref="D24:G24"/>
    <mergeCell ref="D26:G26"/>
    <mergeCell ref="B11:B12"/>
    <mergeCell ref="C11:C12"/>
    <mergeCell ref="A13:AP13"/>
    <mergeCell ref="A15:H16"/>
    <mergeCell ref="B17:H17"/>
    <mergeCell ref="AM9:AM10"/>
    <mergeCell ref="AN9:AN10"/>
    <mergeCell ref="AO9:AO10"/>
    <mergeCell ref="AP9:AP10"/>
    <mergeCell ref="AQ9:AQ10"/>
    <mergeCell ref="AG9:AG10"/>
    <mergeCell ref="AH9:AH10"/>
    <mergeCell ref="AI9:AI10"/>
    <mergeCell ref="AJ9:AJ10"/>
    <mergeCell ref="AK9:AK10"/>
    <mergeCell ref="AL9:AL10"/>
    <mergeCell ref="AF9:AF10"/>
    <mergeCell ref="U9:U10"/>
    <mergeCell ref="V9:V10"/>
    <mergeCell ref="W9:W10"/>
    <mergeCell ref="X9:X10"/>
    <mergeCell ref="Y9:Y10"/>
    <mergeCell ref="Z9:Z10"/>
    <mergeCell ref="AA9:AA10"/>
    <mergeCell ref="AB9:AB10"/>
    <mergeCell ref="AC9:AC10"/>
    <mergeCell ref="AD9:AD10"/>
    <mergeCell ref="AE9:AE10"/>
    <mergeCell ref="AA7:AB7"/>
    <mergeCell ref="AC7:AD7"/>
    <mergeCell ref="AE7:AF7"/>
    <mergeCell ref="I7:J7"/>
    <mergeCell ref="T9:T10"/>
    <mergeCell ref="I9:I10"/>
    <mergeCell ref="J9:J10"/>
    <mergeCell ref="K9:K10"/>
    <mergeCell ref="L9:L10"/>
    <mergeCell ref="M9:M10"/>
    <mergeCell ref="N9:N10"/>
    <mergeCell ref="O9:O10"/>
    <mergeCell ref="P9:P10"/>
    <mergeCell ref="Q9:Q10"/>
    <mergeCell ref="R9:R10"/>
    <mergeCell ref="S9:S10"/>
    <mergeCell ref="B9:B10"/>
    <mergeCell ref="C9:C10"/>
    <mergeCell ref="D9:D10"/>
    <mergeCell ref="E9:E10"/>
    <mergeCell ref="F9:F10"/>
    <mergeCell ref="H5:H8"/>
    <mergeCell ref="I5:AN5"/>
    <mergeCell ref="AO5:AO8"/>
    <mergeCell ref="AP5:AP8"/>
    <mergeCell ref="K7:L7"/>
    <mergeCell ref="M7:N7"/>
    <mergeCell ref="O7:P7"/>
    <mergeCell ref="Q7:R7"/>
    <mergeCell ref="S7:T7"/>
    <mergeCell ref="AG7:AH7"/>
    <mergeCell ref="AI7:AJ7"/>
    <mergeCell ref="AK7:AL7"/>
    <mergeCell ref="AM7:AN7"/>
    <mergeCell ref="U7:V7"/>
    <mergeCell ref="W7:X7"/>
    <mergeCell ref="Y7:Z7"/>
    <mergeCell ref="A1:C2"/>
    <mergeCell ref="D1:H1"/>
    <mergeCell ref="D2:H2"/>
    <mergeCell ref="AO4:AQ4"/>
    <mergeCell ref="A5:A8"/>
    <mergeCell ref="B5:B8"/>
    <mergeCell ref="C5:C8"/>
    <mergeCell ref="D5:D8"/>
    <mergeCell ref="E5:E8"/>
    <mergeCell ref="F5:F8"/>
    <mergeCell ref="AQ5:AQ8"/>
    <mergeCell ref="I6:P6"/>
    <mergeCell ref="Q6:X6"/>
    <mergeCell ref="Y6:AF6"/>
    <mergeCell ref="AG6:AN6"/>
    <mergeCell ref="G5:G8"/>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AQ30"/>
  <sheetViews>
    <sheetView showGridLines="0" topLeftCell="AB1" zoomScale="65" zoomScaleNormal="65" workbookViewId="0">
      <selection activeCell="AG11" sqref="AG11:AG14"/>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536"/>
      <c r="B1" s="536"/>
      <c r="C1" s="536"/>
      <c r="D1" s="537" t="s">
        <v>345</v>
      </c>
      <c r="E1" s="537"/>
      <c r="F1" s="537"/>
      <c r="G1" s="537"/>
      <c r="H1" s="537"/>
    </row>
    <row r="2" spans="1:43" ht="39.75" customHeight="1">
      <c r="A2" s="536"/>
      <c r="B2" s="536"/>
      <c r="C2" s="536"/>
      <c r="D2" s="537">
        <v>2015</v>
      </c>
      <c r="E2" s="537"/>
      <c r="F2" s="537"/>
      <c r="G2" s="537"/>
      <c r="H2" s="537"/>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538"/>
      <c r="AP4" s="539"/>
      <c r="AQ4" s="540"/>
    </row>
    <row r="5" spans="1:43" ht="13.5" customHeight="1">
      <c r="A5" s="541" t="s">
        <v>0</v>
      </c>
      <c r="B5" s="541" t="s">
        <v>1</v>
      </c>
      <c r="C5" s="541" t="s">
        <v>2</v>
      </c>
      <c r="D5" s="543" t="s">
        <v>3</v>
      </c>
      <c r="E5" s="543" t="s">
        <v>4</v>
      </c>
      <c r="F5" s="543" t="s">
        <v>5</v>
      </c>
      <c r="G5" s="543" t="s">
        <v>6</v>
      </c>
      <c r="H5" s="543" t="s">
        <v>7</v>
      </c>
      <c r="I5" s="554" t="s">
        <v>346</v>
      </c>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45" t="s">
        <v>347</v>
      </c>
      <c r="AP5" s="546" t="s">
        <v>348</v>
      </c>
      <c r="AQ5" s="546" t="s">
        <v>378</v>
      </c>
    </row>
    <row r="6" spans="1:43" ht="13.5" customHeight="1">
      <c r="A6" s="541"/>
      <c r="B6" s="541"/>
      <c r="C6" s="541"/>
      <c r="D6" s="543"/>
      <c r="E6" s="543"/>
      <c r="F6" s="543"/>
      <c r="G6" s="543"/>
      <c r="H6" s="543"/>
      <c r="I6" s="547" t="s">
        <v>349</v>
      </c>
      <c r="J6" s="547"/>
      <c r="K6" s="547"/>
      <c r="L6" s="547"/>
      <c r="M6" s="547"/>
      <c r="N6" s="547"/>
      <c r="O6" s="547"/>
      <c r="P6" s="547"/>
      <c r="Q6" s="547" t="s">
        <v>350</v>
      </c>
      <c r="R6" s="547"/>
      <c r="S6" s="547"/>
      <c r="T6" s="547"/>
      <c r="U6" s="547"/>
      <c r="V6" s="547"/>
      <c r="W6" s="547"/>
      <c r="X6" s="547"/>
      <c r="Y6" s="547" t="s">
        <v>351</v>
      </c>
      <c r="Z6" s="547"/>
      <c r="AA6" s="547"/>
      <c r="AB6" s="547"/>
      <c r="AC6" s="547"/>
      <c r="AD6" s="547"/>
      <c r="AE6" s="547"/>
      <c r="AF6" s="547"/>
      <c r="AG6" s="547" t="s">
        <v>352</v>
      </c>
      <c r="AH6" s="547"/>
      <c r="AI6" s="547"/>
      <c r="AJ6" s="547"/>
      <c r="AK6" s="547"/>
      <c r="AL6" s="547"/>
      <c r="AM6" s="547"/>
      <c r="AN6" s="547"/>
      <c r="AO6" s="545"/>
      <c r="AP6" s="546"/>
      <c r="AQ6" s="546"/>
    </row>
    <row r="7" spans="1:43" ht="17.25" customHeight="1">
      <c r="A7" s="541"/>
      <c r="B7" s="541"/>
      <c r="C7" s="541"/>
      <c r="D7" s="543"/>
      <c r="E7" s="543"/>
      <c r="F7" s="543"/>
      <c r="G7" s="543"/>
      <c r="H7" s="543"/>
      <c r="I7" s="550" t="s">
        <v>353</v>
      </c>
      <c r="J7" s="550"/>
      <c r="K7" s="550" t="s">
        <v>354</v>
      </c>
      <c r="L7" s="550"/>
      <c r="M7" s="550" t="s">
        <v>355</v>
      </c>
      <c r="N7" s="550"/>
      <c r="O7" s="548" t="s">
        <v>356</v>
      </c>
      <c r="P7" s="549"/>
      <c r="Q7" s="550" t="s">
        <v>357</v>
      </c>
      <c r="R7" s="550"/>
      <c r="S7" s="550" t="s">
        <v>358</v>
      </c>
      <c r="T7" s="550"/>
      <c r="U7" s="550" t="s">
        <v>359</v>
      </c>
      <c r="V7" s="550"/>
      <c r="W7" s="548" t="s">
        <v>356</v>
      </c>
      <c r="X7" s="549"/>
      <c r="Y7" s="550" t="s">
        <v>360</v>
      </c>
      <c r="Z7" s="550"/>
      <c r="AA7" s="550" t="s">
        <v>361</v>
      </c>
      <c r="AB7" s="550"/>
      <c r="AC7" s="550" t="s">
        <v>362</v>
      </c>
      <c r="AD7" s="550"/>
      <c r="AE7" s="548" t="s">
        <v>356</v>
      </c>
      <c r="AF7" s="549"/>
      <c r="AG7" s="550" t="s">
        <v>363</v>
      </c>
      <c r="AH7" s="550"/>
      <c r="AI7" s="550" t="s">
        <v>364</v>
      </c>
      <c r="AJ7" s="550"/>
      <c r="AK7" s="550" t="s">
        <v>365</v>
      </c>
      <c r="AL7" s="550"/>
      <c r="AM7" s="548" t="s">
        <v>356</v>
      </c>
      <c r="AN7" s="549"/>
      <c r="AO7" s="545"/>
      <c r="AP7" s="546"/>
      <c r="AQ7" s="546"/>
    </row>
    <row r="8" spans="1:43" ht="15.75" customHeight="1">
      <c r="A8" s="542"/>
      <c r="B8" s="542"/>
      <c r="C8" s="542"/>
      <c r="D8" s="544"/>
      <c r="E8" s="544"/>
      <c r="F8" s="544"/>
      <c r="G8" s="544"/>
      <c r="H8" s="544"/>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545"/>
      <c r="AP8" s="546"/>
      <c r="AQ8" s="546"/>
    </row>
    <row r="9" spans="1:43" ht="74.25" customHeight="1">
      <c r="A9" s="643" t="s">
        <v>100</v>
      </c>
      <c r="B9" s="614" t="s">
        <v>402</v>
      </c>
      <c r="C9" s="614" t="s">
        <v>101</v>
      </c>
      <c r="D9" s="691" t="s">
        <v>256</v>
      </c>
      <c r="E9" s="693">
        <v>1</v>
      </c>
      <c r="F9" s="695" t="s">
        <v>248</v>
      </c>
      <c r="G9" s="66" t="s">
        <v>131</v>
      </c>
      <c r="H9" s="66" t="s">
        <v>255</v>
      </c>
      <c r="I9" s="559">
        <v>0</v>
      </c>
      <c r="J9" s="559">
        <v>0</v>
      </c>
      <c r="K9" s="559">
        <v>0</v>
      </c>
      <c r="L9" s="559">
        <v>0</v>
      </c>
      <c r="M9" s="559">
        <v>0</v>
      </c>
      <c r="N9" s="559">
        <v>0</v>
      </c>
      <c r="O9" s="562">
        <f>I9+K9+M9</f>
        <v>0</v>
      </c>
      <c r="P9" s="562">
        <f>+J9+L9+N9</f>
        <v>0</v>
      </c>
      <c r="Q9" s="559">
        <v>0</v>
      </c>
      <c r="R9" s="559">
        <v>0</v>
      </c>
      <c r="S9" s="559">
        <v>0</v>
      </c>
      <c r="T9" s="559">
        <v>0</v>
      </c>
      <c r="U9" s="559">
        <v>0.5</v>
      </c>
      <c r="V9" s="559">
        <v>0.33329999999999999</v>
      </c>
      <c r="W9" s="562">
        <f>Q9+S9+U9</f>
        <v>0.5</v>
      </c>
      <c r="X9" s="562">
        <f>+R9+T9+V9</f>
        <v>0.33329999999999999</v>
      </c>
      <c r="Y9" s="559">
        <v>0</v>
      </c>
      <c r="Z9" s="697">
        <v>0</v>
      </c>
      <c r="AA9" s="559">
        <v>0</v>
      </c>
      <c r="AB9" s="697">
        <v>0</v>
      </c>
      <c r="AC9" s="559">
        <v>0.33</v>
      </c>
      <c r="AD9" s="697">
        <v>0.33</v>
      </c>
      <c r="AE9" s="562">
        <f>Y9+AA9+AC9</f>
        <v>0.33</v>
      </c>
      <c r="AF9" s="562">
        <f>+Z9+AB9+AD9</f>
        <v>0.33</v>
      </c>
      <c r="AG9" s="559" t="e">
        <f>SUM('COD 03 DIR TIC POA 2019'!#REF!)</f>
        <v>#REF!</v>
      </c>
      <c r="AH9" s="559" t="e">
        <f>SUM('COD 03 DIR TIC POA 2019'!#REF!)</f>
        <v>#REF!</v>
      </c>
      <c r="AI9" s="559" t="e">
        <f>SUM('COD 03 DIR TIC POA 2019'!#REF!)</f>
        <v>#REF!</v>
      </c>
      <c r="AJ9" s="559" t="e">
        <f>SUM('COD 03 DIR TIC POA 2019'!#REF!)</f>
        <v>#REF!</v>
      </c>
      <c r="AK9" s="559">
        <v>0.17</v>
      </c>
      <c r="AL9" s="559" t="e">
        <f>SUM('COD 03 DIR TIC POA 2019'!#REF!)</f>
        <v>#REF!</v>
      </c>
      <c r="AM9" s="562" t="e">
        <f>AG9+AI9+AK9</f>
        <v>#REF!</v>
      </c>
      <c r="AN9" s="562" t="e">
        <f>+AH9+AJ9+AL9</f>
        <v>#REF!</v>
      </c>
      <c r="AO9" s="571" t="e">
        <f>O9+W9+AE9+AM9</f>
        <v>#REF!</v>
      </c>
      <c r="AP9" s="571" t="e">
        <f>P9+X9+AF9+AN9</f>
        <v>#REF!</v>
      </c>
      <c r="AQ9" s="568" t="e">
        <f>IF(AND(AP9&gt;0,AO9&gt;0),AP9/AO9,0)</f>
        <v>#REF!</v>
      </c>
    </row>
    <row r="10" spans="1:43" ht="51.75">
      <c r="A10" s="643"/>
      <c r="B10" s="614"/>
      <c r="C10" s="614"/>
      <c r="D10" s="692"/>
      <c r="E10" s="694"/>
      <c r="F10" s="696"/>
      <c r="G10" s="66" t="s">
        <v>132</v>
      </c>
      <c r="H10" s="66" t="s">
        <v>249</v>
      </c>
      <c r="I10" s="560"/>
      <c r="J10" s="560"/>
      <c r="K10" s="560"/>
      <c r="L10" s="560"/>
      <c r="M10" s="560"/>
      <c r="N10" s="560"/>
      <c r="O10" s="563"/>
      <c r="P10" s="563"/>
      <c r="Q10" s="560"/>
      <c r="R10" s="560"/>
      <c r="S10" s="560"/>
      <c r="T10" s="560"/>
      <c r="U10" s="560"/>
      <c r="V10" s="560"/>
      <c r="W10" s="563"/>
      <c r="X10" s="563"/>
      <c r="Y10" s="560"/>
      <c r="Z10" s="698"/>
      <c r="AA10" s="560"/>
      <c r="AB10" s="698"/>
      <c r="AC10" s="560"/>
      <c r="AD10" s="698"/>
      <c r="AE10" s="563"/>
      <c r="AF10" s="563"/>
      <c r="AG10" s="561"/>
      <c r="AH10" s="561"/>
      <c r="AI10" s="561"/>
      <c r="AJ10" s="561"/>
      <c r="AK10" s="561"/>
      <c r="AL10" s="561"/>
      <c r="AM10" s="563"/>
      <c r="AN10" s="563"/>
      <c r="AO10" s="572"/>
      <c r="AP10" s="572"/>
      <c r="AQ10" s="569"/>
    </row>
    <row r="11" spans="1:43" ht="34.5" customHeight="1">
      <c r="A11" s="643"/>
      <c r="B11" s="613"/>
      <c r="C11" s="613"/>
      <c r="D11" s="555" t="s">
        <v>134</v>
      </c>
      <c r="E11" s="667" t="s">
        <v>25</v>
      </c>
      <c r="F11" s="555" t="s">
        <v>135</v>
      </c>
      <c r="G11" s="66" t="s">
        <v>136</v>
      </c>
      <c r="H11" s="66" t="s">
        <v>249</v>
      </c>
      <c r="I11" s="650" t="e">
        <f>SUM(#REF!)</f>
        <v>#REF!</v>
      </c>
      <c r="J11" s="650" t="e">
        <f>SUM(#REF!)</f>
        <v>#REF!</v>
      </c>
      <c r="K11" s="650" t="e">
        <f>SUM(#REF!)</f>
        <v>#REF!</v>
      </c>
      <c r="L11" s="650" t="e">
        <f>SUM(#REF!)</f>
        <v>#REF!</v>
      </c>
      <c r="M11" s="650" t="e">
        <f>SUM(#REF!)</f>
        <v>#REF!</v>
      </c>
      <c r="N11" s="650" t="e">
        <f>SUM(#REF!)</f>
        <v>#REF!</v>
      </c>
      <c r="O11" s="594" t="e">
        <f>I11+K11+M11</f>
        <v>#REF!</v>
      </c>
      <c r="P11" s="594" t="e">
        <f>+J11+L11+N11</f>
        <v>#REF!</v>
      </c>
      <c r="Q11" s="650" t="e">
        <f>SUM(#REF!)</f>
        <v>#REF!</v>
      </c>
      <c r="R11" s="650" t="e">
        <f>SUM(#REF!)</f>
        <v>#REF!</v>
      </c>
      <c r="S11" s="650" t="e">
        <f>SUM(#REF!)</f>
        <v>#REF!</v>
      </c>
      <c r="T11" s="650" t="e">
        <f>SUM(#REF!)</f>
        <v>#REF!</v>
      </c>
      <c r="U11" s="650" t="e">
        <f>SUM(#REF!)</f>
        <v>#REF!</v>
      </c>
      <c r="V11" s="650" t="e">
        <f>SUM(#REF!)</f>
        <v>#REF!</v>
      </c>
      <c r="W11" s="594" t="e">
        <f>Q11+S11+U11</f>
        <v>#REF!</v>
      </c>
      <c r="X11" s="594" t="e">
        <f>+R11+T11+V11</f>
        <v>#REF!</v>
      </c>
      <c r="Y11" s="650" t="e">
        <f>SUM(#REF!)</f>
        <v>#REF!</v>
      </c>
      <c r="Z11" s="650" t="e">
        <f>SUM(#REF!)</f>
        <v>#REF!</v>
      </c>
      <c r="AA11" s="650" t="e">
        <f>SUM(#REF!)</f>
        <v>#REF!</v>
      </c>
      <c r="AB11" s="650" t="e">
        <f>SUM(#REF!)</f>
        <v>#REF!</v>
      </c>
      <c r="AC11" s="650" t="e">
        <f>SUM(#REF!)</f>
        <v>#REF!</v>
      </c>
      <c r="AD11" s="650" t="e">
        <f>SUM(#REF!)</f>
        <v>#REF!</v>
      </c>
      <c r="AE11" s="594" t="e">
        <f>Y11+AA11+AC11</f>
        <v>#REF!</v>
      </c>
      <c r="AF11" s="594" t="e">
        <f>+Z11+AB11+AD11</f>
        <v>#REF!</v>
      </c>
      <c r="AG11" s="650" t="e">
        <f>SUM(#REF!)</f>
        <v>#REF!</v>
      </c>
      <c r="AH11" s="650" t="e">
        <f>SUM(#REF!)</f>
        <v>#REF!</v>
      </c>
      <c r="AI11" s="650" t="e">
        <f>SUM(#REF!)</f>
        <v>#REF!</v>
      </c>
      <c r="AJ11" s="650" t="e">
        <f>SUM(#REF!)</f>
        <v>#REF!</v>
      </c>
      <c r="AK11" s="650" t="e">
        <f>SUM(#REF!)</f>
        <v>#REF!</v>
      </c>
      <c r="AL11" s="650" t="e">
        <f>SUM(#REF!)</f>
        <v>#REF!</v>
      </c>
      <c r="AM11" s="594" t="e">
        <f>AG11+AI11+AK11</f>
        <v>#REF!</v>
      </c>
      <c r="AN11" s="594" t="e">
        <f>+AH11+AJ11+AL11</f>
        <v>#REF!</v>
      </c>
      <c r="AO11" s="590" t="e">
        <f>O11+W11+AE11+AM11</f>
        <v>#REF!</v>
      </c>
      <c r="AP11" s="590" t="e">
        <f>P11+X11+AF11+AN11</f>
        <v>#REF!</v>
      </c>
      <c r="AQ11" s="568" t="e">
        <f>IF(AND(AP11&gt;0,AO11&gt;0),AP11/AO11,0)</f>
        <v>#REF!</v>
      </c>
    </row>
    <row r="12" spans="1:43" ht="34.5">
      <c r="A12" s="643"/>
      <c r="B12" s="614"/>
      <c r="C12" s="614"/>
      <c r="D12" s="555"/>
      <c r="E12" s="667"/>
      <c r="F12" s="555"/>
      <c r="G12" s="66" t="s">
        <v>137</v>
      </c>
      <c r="H12" s="66" t="s">
        <v>249</v>
      </c>
      <c r="I12" s="656"/>
      <c r="J12" s="656"/>
      <c r="K12" s="656"/>
      <c r="L12" s="656"/>
      <c r="M12" s="656"/>
      <c r="N12" s="656"/>
      <c r="O12" s="654"/>
      <c r="P12" s="654"/>
      <c r="Q12" s="656"/>
      <c r="R12" s="656"/>
      <c r="S12" s="656"/>
      <c r="T12" s="656"/>
      <c r="U12" s="656"/>
      <c r="V12" s="656"/>
      <c r="W12" s="654"/>
      <c r="X12" s="654"/>
      <c r="Y12" s="656"/>
      <c r="Z12" s="656"/>
      <c r="AA12" s="656"/>
      <c r="AB12" s="656"/>
      <c r="AC12" s="656"/>
      <c r="AD12" s="656"/>
      <c r="AE12" s="654"/>
      <c r="AF12" s="654"/>
      <c r="AG12" s="656"/>
      <c r="AH12" s="656"/>
      <c r="AI12" s="656"/>
      <c r="AJ12" s="656"/>
      <c r="AK12" s="656"/>
      <c r="AL12" s="656"/>
      <c r="AM12" s="654"/>
      <c r="AN12" s="654"/>
      <c r="AO12" s="638"/>
      <c r="AP12" s="638"/>
      <c r="AQ12" s="569"/>
    </row>
    <row r="13" spans="1:43" ht="34.5">
      <c r="A13" s="643"/>
      <c r="B13" s="614"/>
      <c r="C13" s="614"/>
      <c r="D13" s="555"/>
      <c r="E13" s="667"/>
      <c r="F13" s="555"/>
      <c r="G13" s="66" t="s">
        <v>138</v>
      </c>
      <c r="H13" s="66" t="s">
        <v>250</v>
      </c>
      <c r="I13" s="656"/>
      <c r="J13" s="656"/>
      <c r="K13" s="656"/>
      <c r="L13" s="656"/>
      <c r="M13" s="656"/>
      <c r="N13" s="656"/>
      <c r="O13" s="654"/>
      <c r="P13" s="654"/>
      <c r="Q13" s="656"/>
      <c r="R13" s="656"/>
      <c r="S13" s="656"/>
      <c r="T13" s="656"/>
      <c r="U13" s="656"/>
      <c r="V13" s="656"/>
      <c r="W13" s="654"/>
      <c r="X13" s="654"/>
      <c r="Y13" s="656"/>
      <c r="Z13" s="656"/>
      <c r="AA13" s="656"/>
      <c r="AB13" s="656"/>
      <c r="AC13" s="656"/>
      <c r="AD13" s="656"/>
      <c r="AE13" s="654"/>
      <c r="AF13" s="654"/>
      <c r="AG13" s="656"/>
      <c r="AH13" s="656"/>
      <c r="AI13" s="656"/>
      <c r="AJ13" s="656"/>
      <c r="AK13" s="656"/>
      <c r="AL13" s="656"/>
      <c r="AM13" s="654"/>
      <c r="AN13" s="654"/>
      <c r="AO13" s="638"/>
      <c r="AP13" s="638"/>
      <c r="AQ13" s="569"/>
    </row>
    <row r="14" spans="1:43" ht="34.5">
      <c r="A14" s="643"/>
      <c r="B14" s="615"/>
      <c r="C14" s="615"/>
      <c r="D14" s="555"/>
      <c r="E14" s="667"/>
      <c r="F14" s="555"/>
      <c r="G14" s="66" t="s">
        <v>139</v>
      </c>
      <c r="H14" s="66" t="s">
        <v>250</v>
      </c>
      <c r="I14" s="593"/>
      <c r="J14" s="593"/>
      <c r="K14" s="593"/>
      <c r="L14" s="593"/>
      <c r="M14" s="593"/>
      <c r="N14" s="593"/>
      <c r="O14" s="595"/>
      <c r="P14" s="595"/>
      <c r="Q14" s="593"/>
      <c r="R14" s="593"/>
      <c r="S14" s="593"/>
      <c r="T14" s="593"/>
      <c r="U14" s="593"/>
      <c r="V14" s="593"/>
      <c r="W14" s="595"/>
      <c r="X14" s="595"/>
      <c r="Y14" s="593"/>
      <c r="Z14" s="593"/>
      <c r="AA14" s="593"/>
      <c r="AB14" s="593"/>
      <c r="AC14" s="593"/>
      <c r="AD14" s="593"/>
      <c r="AE14" s="595"/>
      <c r="AF14" s="595"/>
      <c r="AG14" s="593"/>
      <c r="AH14" s="593"/>
      <c r="AI14" s="593"/>
      <c r="AJ14" s="593"/>
      <c r="AK14" s="593"/>
      <c r="AL14" s="593"/>
      <c r="AM14" s="595"/>
      <c r="AN14" s="595"/>
      <c r="AO14" s="591"/>
      <c r="AP14" s="591"/>
      <c r="AQ14" s="570"/>
    </row>
    <row r="15" spans="1:43" ht="18">
      <c r="A15" s="584" t="s">
        <v>377</v>
      </c>
      <c r="B15" s="585"/>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5"/>
      <c r="AL15" s="585"/>
      <c r="AM15" s="585"/>
      <c r="AN15" s="585"/>
      <c r="AO15" s="585"/>
      <c r="AP15" s="586"/>
      <c r="AQ15" s="23" t="e">
        <f>AVERAGE(AQ9:AQ14)</f>
        <v>#REF!</v>
      </c>
    </row>
    <row r="16" spans="1:43" ht="17.25">
      <c r="A16" s="4"/>
      <c r="B16" s="4"/>
      <c r="C16" s="10"/>
      <c r="D16" s="4"/>
      <c r="E16" s="4"/>
      <c r="F16" s="4"/>
      <c r="G16" s="4"/>
      <c r="H16" s="5"/>
    </row>
    <row r="17" spans="1:8" ht="13.5" customHeight="1">
      <c r="A17" s="587" t="s">
        <v>185</v>
      </c>
      <c r="B17" s="588"/>
      <c r="C17" s="588"/>
      <c r="D17" s="588"/>
      <c r="E17" s="588"/>
      <c r="F17" s="588"/>
      <c r="G17" s="588"/>
      <c r="H17" s="588"/>
    </row>
    <row r="18" spans="1:8" ht="15" customHeight="1">
      <c r="A18" s="588"/>
      <c r="B18" s="588"/>
      <c r="C18" s="588"/>
      <c r="D18" s="588"/>
      <c r="E18" s="588"/>
      <c r="F18" s="588"/>
      <c r="G18" s="588"/>
      <c r="H18" s="588"/>
    </row>
    <row r="19" spans="1:8" ht="17.25">
      <c r="A19" s="4"/>
      <c r="B19" s="589"/>
      <c r="C19" s="589"/>
      <c r="D19" s="589"/>
      <c r="E19" s="589"/>
      <c r="F19" s="589"/>
      <c r="G19" s="589"/>
      <c r="H19" s="589"/>
    </row>
    <row r="20" spans="1:8" ht="17.25">
      <c r="A20" s="4"/>
      <c r="B20" s="4"/>
      <c r="C20" s="10"/>
      <c r="D20" s="4"/>
      <c r="E20" s="4"/>
      <c r="F20" s="4"/>
      <c r="G20" s="4"/>
      <c r="H20" s="5"/>
    </row>
    <row r="21" spans="1:8" ht="17.25">
      <c r="A21" s="578" t="s">
        <v>413</v>
      </c>
      <c r="B21" s="579"/>
      <c r="C21" s="579"/>
      <c r="D21" s="4"/>
      <c r="E21" s="4"/>
      <c r="F21" s="580" t="s">
        <v>372</v>
      </c>
      <c r="G21" s="581" t="s">
        <v>391</v>
      </c>
      <c r="H21" s="581"/>
    </row>
    <row r="22" spans="1:8" ht="17.25">
      <c r="A22" s="4"/>
      <c r="B22" s="4"/>
      <c r="C22" s="10"/>
      <c r="D22" s="4"/>
      <c r="E22" s="4"/>
      <c r="F22" s="580"/>
      <c r="G22" s="582" t="s">
        <v>382</v>
      </c>
      <c r="H22" s="583"/>
    </row>
    <row r="23" spans="1:8" ht="13.5" customHeight="1">
      <c r="A23" s="4"/>
      <c r="B23" s="4"/>
      <c r="C23" s="10"/>
      <c r="D23" s="4"/>
      <c r="E23" s="4"/>
      <c r="F23" s="4"/>
      <c r="G23" s="4"/>
      <c r="H23" s="5"/>
    </row>
    <row r="24" spans="1:8" ht="15" customHeight="1">
      <c r="A24" s="4"/>
      <c r="B24" s="4"/>
      <c r="C24" s="10"/>
      <c r="D24" s="4"/>
      <c r="E24" s="4"/>
      <c r="F24" s="4"/>
      <c r="G24" s="4"/>
      <c r="H24" s="5"/>
    </row>
    <row r="25" spans="1:8" ht="17.25">
      <c r="A25" s="4"/>
      <c r="B25" s="4"/>
      <c r="C25" s="10"/>
      <c r="D25" s="4"/>
      <c r="E25" s="4"/>
      <c r="F25" s="4"/>
      <c r="G25" s="4"/>
      <c r="H25" s="5"/>
    </row>
    <row r="26" spans="1:8" ht="15" customHeight="1">
      <c r="A26" s="4"/>
      <c r="B26" s="4"/>
      <c r="C26" s="10"/>
      <c r="D26" s="577" t="s">
        <v>392</v>
      </c>
      <c r="E26" s="577"/>
      <c r="F26" s="577"/>
      <c r="G26" s="577"/>
      <c r="H26" s="4"/>
    </row>
    <row r="27" spans="1:8" ht="15" customHeight="1">
      <c r="A27" s="4"/>
      <c r="B27" s="4"/>
      <c r="C27" s="10"/>
      <c r="D27" s="4"/>
      <c r="E27" s="4"/>
      <c r="F27" s="5"/>
      <c r="G27" s="4"/>
      <c r="H27" s="4"/>
    </row>
    <row r="28" spans="1:8" ht="15" customHeight="1">
      <c r="A28" s="4"/>
      <c r="B28" s="4"/>
      <c r="C28" s="10"/>
      <c r="D28" s="577" t="s">
        <v>383</v>
      </c>
      <c r="E28" s="577"/>
      <c r="F28" s="577"/>
      <c r="G28" s="577"/>
      <c r="H28" s="4"/>
    </row>
    <row r="29" spans="1:8" ht="15" customHeight="1">
      <c r="A29" s="4"/>
      <c r="B29" s="4"/>
      <c r="C29" s="10"/>
      <c r="D29" s="4"/>
      <c r="E29" s="4"/>
      <c r="F29" s="5"/>
      <c r="G29" s="4"/>
      <c r="H29" s="4"/>
    </row>
    <row r="30" spans="1:8" ht="15" customHeight="1">
      <c r="A30" s="4"/>
      <c r="B30" s="4"/>
      <c r="C30" s="10"/>
      <c r="D30" s="577" t="s">
        <v>384</v>
      </c>
      <c r="E30" s="577"/>
      <c r="F30" s="577"/>
      <c r="G30" s="577"/>
      <c r="H30" s="4"/>
    </row>
  </sheetData>
  <sheetProtection algorithmName="SHA-512" hashValue="lyIcCLSUDg5DZ0S3O87i9vLDTRRW2ZjYZIPi7qIYINthrK0oJDC4rwSL48RL80FpwNX3xOI5NE2Ud19UR67oHA==" saltValue="YVvTbdgjXbQ/HXMfglE4AQ==" spinCount="100000" sheet="1" objects="1" scenarios="1"/>
  <mergeCells count="125">
    <mergeCell ref="D30:G30"/>
    <mergeCell ref="A21:C21"/>
    <mergeCell ref="F21:F22"/>
    <mergeCell ref="G21:H21"/>
    <mergeCell ref="G22:H22"/>
    <mergeCell ref="D26:G26"/>
    <mergeCell ref="D28:G28"/>
    <mergeCell ref="A15:AP15"/>
    <mergeCell ref="A17:H18"/>
    <mergeCell ref="B19:H19"/>
    <mergeCell ref="AO11:AO14"/>
    <mergeCell ref="AP11:AP14"/>
    <mergeCell ref="AQ11:AQ14"/>
    <mergeCell ref="AI11:AI14"/>
    <mergeCell ref="AJ11:AJ14"/>
    <mergeCell ref="AK11:AK14"/>
    <mergeCell ref="AL11:AL14"/>
    <mergeCell ref="AM11:AM14"/>
    <mergeCell ref="AN11:AN14"/>
    <mergeCell ref="AC11:AC14"/>
    <mergeCell ref="AD11:AD14"/>
    <mergeCell ref="AE11:AE14"/>
    <mergeCell ref="AF11:AF14"/>
    <mergeCell ref="AG11:AG14"/>
    <mergeCell ref="AH11:AH14"/>
    <mergeCell ref="W11:W14"/>
    <mergeCell ref="X11:X14"/>
    <mergeCell ref="Y11:Y14"/>
    <mergeCell ref="Z11:Z14"/>
    <mergeCell ref="AA11:AA14"/>
    <mergeCell ref="AB11:AB14"/>
    <mergeCell ref="R11:R14"/>
    <mergeCell ref="S11:S14"/>
    <mergeCell ref="T11:T14"/>
    <mergeCell ref="U11:U14"/>
    <mergeCell ref="V11:V14"/>
    <mergeCell ref="K11:K14"/>
    <mergeCell ref="L11:L14"/>
    <mergeCell ref="M11:M14"/>
    <mergeCell ref="N11:N14"/>
    <mergeCell ref="O11:O14"/>
    <mergeCell ref="P11:P14"/>
    <mergeCell ref="AN9:AN10"/>
    <mergeCell ref="AO9:AO10"/>
    <mergeCell ref="AP9:AP10"/>
    <mergeCell ref="AQ9:AQ10"/>
    <mergeCell ref="D11:D14"/>
    <mergeCell ref="E11:E14"/>
    <mergeCell ref="F11:F14"/>
    <mergeCell ref="I11:I14"/>
    <mergeCell ref="J11:J14"/>
    <mergeCell ref="AG9:AG10"/>
    <mergeCell ref="AH9:AH10"/>
    <mergeCell ref="AI9:AI10"/>
    <mergeCell ref="AJ9:AJ10"/>
    <mergeCell ref="AK9:AK10"/>
    <mergeCell ref="AL9:AL10"/>
    <mergeCell ref="AA9:AA10"/>
    <mergeCell ref="AB9:AB10"/>
    <mergeCell ref="AC9:AC10"/>
    <mergeCell ref="AD9:AD10"/>
    <mergeCell ref="AE9:AE10"/>
    <mergeCell ref="AF9:AF10"/>
    <mergeCell ref="U9:U10"/>
    <mergeCell ref="V9:V10"/>
    <mergeCell ref="Q11:Q14"/>
    <mergeCell ref="Y9:Y10"/>
    <mergeCell ref="Z9:Z10"/>
    <mergeCell ref="O9:O10"/>
    <mergeCell ref="P9:P10"/>
    <mergeCell ref="Q9:Q10"/>
    <mergeCell ref="R9:R10"/>
    <mergeCell ref="S9:S10"/>
    <mergeCell ref="T9:T10"/>
    <mergeCell ref="AM9:AM10"/>
    <mergeCell ref="F9:F10"/>
    <mergeCell ref="I9:I10"/>
    <mergeCell ref="J9:J10"/>
    <mergeCell ref="K9:K10"/>
    <mergeCell ref="L9:L10"/>
    <mergeCell ref="M9:M10"/>
    <mergeCell ref="N9:N10"/>
    <mergeCell ref="W9:W10"/>
    <mergeCell ref="X9:X10"/>
    <mergeCell ref="A9:A14"/>
    <mergeCell ref="B9:B14"/>
    <mergeCell ref="C9:C14"/>
    <mergeCell ref="AG7:AH7"/>
    <mergeCell ref="AI7:AJ7"/>
    <mergeCell ref="AK7:AL7"/>
    <mergeCell ref="AM7:AN7"/>
    <mergeCell ref="U7:V7"/>
    <mergeCell ref="W7:X7"/>
    <mergeCell ref="Y7:Z7"/>
    <mergeCell ref="AA7:AB7"/>
    <mergeCell ref="AC7:AD7"/>
    <mergeCell ref="AE7:AF7"/>
    <mergeCell ref="I7:J7"/>
    <mergeCell ref="K7:L7"/>
    <mergeCell ref="M7:N7"/>
    <mergeCell ref="O7:P7"/>
    <mergeCell ref="Q7:R7"/>
    <mergeCell ref="S7:T7"/>
    <mergeCell ref="G5:G8"/>
    <mergeCell ref="H5:H8"/>
    <mergeCell ref="I5:AN5"/>
    <mergeCell ref="D9:D10"/>
    <mergeCell ref="E9:E10"/>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AQ47"/>
  <sheetViews>
    <sheetView showGridLines="0" topLeftCell="AB25" zoomScale="65" zoomScaleNormal="65" workbookViewId="0">
      <selection activeCell="AK28" sqref="AK28:AK31"/>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536"/>
      <c r="B1" s="536"/>
      <c r="C1" s="536"/>
      <c r="D1" s="537" t="s">
        <v>345</v>
      </c>
      <c r="E1" s="537"/>
      <c r="F1" s="537"/>
      <c r="G1" s="537"/>
      <c r="H1" s="537"/>
    </row>
    <row r="2" spans="1:43" ht="39.75" customHeight="1">
      <c r="A2" s="536"/>
      <c r="B2" s="536"/>
      <c r="C2" s="536"/>
      <c r="D2" s="537">
        <v>2015</v>
      </c>
      <c r="E2" s="537"/>
      <c r="F2" s="537"/>
      <c r="G2" s="537"/>
      <c r="H2" s="537"/>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538"/>
      <c r="AP4" s="539"/>
      <c r="AQ4" s="540"/>
    </row>
    <row r="5" spans="1:43" ht="13.5" customHeight="1">
      <c r="A5" s="541" t="s">
        <v>0</v>
      </c>
      <c r="B5" s="541" t="s">
        <v>1</v>
      </c>
      <c r="C5" s="541" t="s">
        <v>2</v>
      </c>
      <c r="D5" s="543" t="s">
        <v>3</v>
      </c>
      <c r="E5" s="543" t="s">
        <v>4</v>
      </c>
      <c r="F5" s="543" t="s">
        <v>5</v>
      </c>
      <c r="G5" s="543" t="s">
        <v>6</v>
      </c>
      <c r="H5" s="543" t="s">
        <v>7</v>
      </c>
      <c r="I5" s="554" t="s">
        <v>346</v>
      </c>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45" t="s">
        <v>347</v>
      </c>
      <c r="AP5" s="546" t="s">
        <v>348</v>
      </c>
      <c r="AQ5" s="546" t="s">
        <v>378</v>
      </c>
    </row>
    <row r="6" spans="1:43" ht="13.5" customHeight="1">
      <c r="A6" s="541"/>
      <c r="B6" s="541"/>
      <c r="C6" s="541"/>
      <c r="D6" s="543"/>
      <c r="E6" s="543"/>
      <c r="F6" s="543"/>
      <c r="G6" s="543"/>
      <c r="H6" s="543"/>
      <c r="I6" s="547" t="s">
        <v>349</v>
      </c>
      <c r="J6" s="547"/>
      <c r="K6" s="547"/>
      <c r="L6" s="547"/>
      <c r="M6" s="547"/>
      <c r="N6" s="547"/>
      <c r="O6" s="547"/>
      <c r="P6" s="547"/>
      <c r="Q6" s="547" t="s">
        <v>350</v>
      </c>
      <c r="R6" s="547"/>
      <c r="S6" s="547"/>
      <c r="T6" s="547"/>
      <c r="U6" s="547"/>
      <c r="V6" s="547"/>
      <c r="W6" s="547"/>
      <c r="X6" s="547"/>
      <c r="Y6" s="547" t="s">
        <v>351</v>
      </c>
      <c r="Z6" s="547"/>
      <c r="AA6" s="547"/>
      <c r="AB6" s="547"/>
      <c r="AC6" s="547"/>
      <c r="AD6" s="547"/>
      <c r="AE6" s="547"/>
      <c r="AF6" s="547"/>
      <c r="AG6" s="547" t="s">
        <v>352</v>
      </c>
      <c r="AH6" s="547"/>
      <c r="AI6" s="547"/>
      <c r="AJ6" s="547"/>
      <c r="AK6" s="547"/>
      <c r="AL6" s="547"/>
      <c r="AM6" s="547"/>
      <c r="AN6" s="547"/>
      <c r="AO6" s="545"/>
      <c r="AP6" s="546"/>
      <c r="AQ6" s="546"/>
    </row>
    <row r="7" spans="1:43" ht="17.25" customHeight="1">
      <c r="A7" s="541"/>
      <c r="B7" s="541"/>
      <c r="C7" s="541"/>
      <c r="D7" s="543"/>
      <c r="E7" s="543"/>
      <c r="F7" s="543"/>
      <c r="G7" s="543"/>
      <c r="H7" s="543"/>
      <c r="I7" s="550" t="s">
        <v>353</v>
      </c>
      <c r="J7" s="550"/>
      <c r="K7" s="550" t="s">
        <v>354</v>
      </c>
      <c r="L7" s="550"/>
      <c r="M7" s="550" t="s">
        <v>355</v>
      </c>
      <c r="N7" s="550"/>
      <c r="O7" s="548" t="s">
        <v>356</v>
      </c>
      <c r="P7" s="549"/>
      <c r="Q7" s="550" t="s">
        <v>357</v>
      </c>
      <c r="R7" s="550"/>
      <c r="S7" s="550" t="s">
        <v>358</v>
      </c>
      <c r="T7" s="550"/>
      <c r="U7" s="550" t="s">
        <v>359</v>
      </c>
      <c r="V7" s="550"/>
      <c r="W7" s="548" t="s">
        <v>356</v>
      </c>
      <c r="X7" s="549"/>
      <c r="Y7" s="550" t="s">
        <v>360</v>
      </c>
      <c r="Z7" s="550"/>
      <c r="AA7" s="550" t="s">
        <v>361</v>
      </c>
      <c r="AB7" s="550"/>
      <c r="AC7" s="550" t="s">
        <v>362</v>
      </c>
      <c r="AD7" s="550"/>
      <c r="AE7" s="548" t="s">
        <v>356</v>
      </c>
      <c r="AF7" s="549"/>
      <c r="AG7" s="550" t="s">
        <v>363</v>
      </c>
      <c r="AH7" s="550"/>
      <c r="AI7" s="550" t="s">
        <v>364</v>
      </c>
      <c r="AJ7" s="550"/>
      <c r="AK7" s="550" t="s">
        <v>365</v>
      </c>
      <c r="AL7" s="550"/>
      <c r="AM7" s="548" t="s">
        <v>356</v>
      </c>
      <c r="AN7" s="549"/>
      <c r="AO7" s="545"/>
      <c r="AP7" s="546"/>
      <c r="AQ7" s="546"/>
    </row>
    <row r="8" spans="1:43" ht="15.75" customHeight="1">
      <c r="A8" s="542"/>
      <c r="B8" s="542"/>
      <c r="C8" s="542"/>
      <c r="D8" s="544"/>
      <c r="E8" s="544"/>
      <c r="F8" s="544"/>
      <c r="G8" s="544"/>
      <c r="H8" s="544"/>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545"/>
      <c r="AP8" s="546"/>
      <c r="AQ8" s="546"/>
    </row>
    <row r="9" spans="1:43" ht="55.5" customHeight="1">
      <c r="A9" s="551" t="s">
        <v>100</v>
      </c>
      <c r="B9" s="551" t="s">
        <v>402</v>
      </c>
      <c r="C9" s="574" t="s">
        <v>101</v>
      </c>
      <c r="D9" s="558" t="s">
        <v>297</v>
      </c>
      <c r="E9" s="599" t="s">
        <v>102</v>
      </c>
      <c r="F9" s="557" t="s">
        <v>296</v>
      </c>
      <c r="G9" s="66" t="s">
        <v>103</v>
      </c>
      <c r="H9" s="66" t="s">
        <v>275</v>
      </c>
      <c r="I9" s="650" t="e">
        <f>SUM(#REF!)</f>
        <v>#REF!</v>
      </c>
      <c r="J9" s="650" t="e">
        <f>SUM(#REF!)</f>
        <v>#REF!</v>
      </c>
      <c r="K9" s="650" t="e">
        <f>SUM(#REF!)</f>
        <v>#REF!</v>
      </c>
      <c r="L9" s="650" t="e">
        <f>SUM(#REF!)</f>
        <v>#REF!</v>
      </c>
      <c r="M9" s="650" t="e">
        <f>SUM(#REF!)</f>
        <v>#REF!</v>
      </c>
      <c r="N9" s="650" t="e">
        <f>SUM(#REF!)</f>
        <v>#REF!</v>
      </c>
      <c r="O9" s="594" t="e">
        <f>I9+K9+M9</f>
        <v>#REF!</v>
      </c>
      <c r="P9" s="594" t="e">
        <f>J9+L9+N9</f>
        <v>#REF!</v>
      </c>
      <c r="Q9" s="650" t="e">
        <f>SUM(#REF!)</f>
        <v>#REF!</v>
      </c>
      <c r="R9" s="650" t="e">
        <f>SUM(#REF!)</f>
        <v>#REF!</v>
      </c>
      <c r="S9" s="650" t="e">
        <f>SUM(#REF!)</f>
        <v>#REF!</v>
      </c>
      <c r="T9" s="650" t="e">
        <f>SUM(#REF!)</f>
        <v>#REF!</v>
      </c>
      <c r="U9" s="650" t="e">
        <f>SUM(#REF!)</f>
        <v>#REF!</v>
      </c>
      <c r="V9" s="650" t="e">
        <f>SUM(#REF!)</f>
        <v>#REF!</v>
      </c>
      <c r="W9" s="594" t="e">
        <f>Q9+S9+U9</f>
        <v>#REF!</v>
      </c>
      <c r="X9" s="594" t="e">
        <f>R9+T9+V9</f>
        <v>#REF!</v>
      </c>
      <c r="Y9" s="650" t="e">
        <f>SUM(#REF!)</f>
        <v>#REF!</v>
      </c>
      <c r="Z9" s="650" t="e">
        <f>SUM(#REF!)</f>
        <v>#REF!</v>
      </c>
      <c r="AA9" s="650" t="e">
        <f>SUM(#REF!)</f>
        <v>#REF!</v>
      </c>
      <c r="AB9" s="650" t="e">
        <f>SUM(#REF!)</f>
        <v>#REF!</v>
      </c>
      <c r="AC9" s="650" t="e">
        <f>SUM(#REF!)</f>
        <v>#REF!</v>
      </c>
      <c r="AD9" s="650" t="e">
        <f>SUM(#REF!)</f>
        <v>#REF!</v>
      </c>
      <c r="AE9" s="594" t="e">
        <f>Y9+AA9+AC9</f>
        <v>#REF!</v>
      </c>
      <c r="AF9" s="594" t="e">
        <f>Z9+AB9+AD9</f>
        <v>#REF!</v>
      </c>
      <c r="AG9" s="650" t="e">
        <f>SUM(#REF!)</f>
        <v>#REF!</v>
      </c>
      <c r="AH9" s="650" t="e">
        <f>SUM(#REF!)</f>
        <v>#REF!</v>
      </c>
      <c r="AI9" s="650" t="e">
        <f>SUM(#REF!)</f>
        <v>#REF!</v>
      </c>
      <c r="AJ9" s="650" t="e">
        <f>SUM(#REF!)</f>
        <v>#REF!</v>
      </c>
      <c r="AK9" s="650" t="e">
        <f>SUM(#REF!)</f>
        <v>#REF!</v>
      </c>
      <c r="AL9" s="650" t="e">
        <f>SUM(#REF!)</f>
        <v>#REF!</v>
      </c>
      <c r="AM9" s="594" t="e">
        <f>AG9+AI9+AK9</f>
        <v>#REF!</v>
      </c>
      <c r="AN9" s="594" t="e">
        <f>AH9+AJ9+AL9</f>
        <v>#REF!</v>
      </c>
      <c r="AO9" s="590" t="e">
        <f>O9+W9+AE9+AM9</f>
        <v>#REF!</v>
      </c>
      <c r="AP9" s="590" t="e">
        <f>P9+X9+AF9+AN9</f>
        <v>#REF!</v>
      </c>
      <c r="AQ9" s="568" t="e">
        <f>IF(AND(AP9&gt;0,AO9&gt;0),AP9/AO9,0)</f>
        <v>#REF!</v>
      </c>
    </row>
    <row r="10" spans="1:43" ht="51.75">
      <c r="A10" s="552"/>
      <c r="B10" s="552"/>
      <c r="C10" s="575"/>
      <c r="D10" s="558"/>
      <c r="E10" s="556"/>
      <c r="F10" s="558"/>
      <c r="G10" s="66" t="s">
        <v>104</v>
      </c>
      <c r="H10" s="66" t="s">
        <v>275</v>
      </c>
      <c r="I10" s="656"/>
      <c r="J10" s="656"/>
      <c r="K10" s="656"/>
      <c r="L10" s="656"/>
      <c r="M10" s="656"/>
      <c r="N10" s="656"/>
      <c r="O10" s="654"/>
      <c r="P10" s="654"/>
      <c r="Q10" s="656"/>
      <c r="R10" s="656"/>
      <c r="S10" s="656"/>
      <c r="T10" s="656"/>
      <c r="U10" s="656"/>
      <c r="V10" s="656"/>
      <c r="W10" s="654"/>
      <c r="X10" s="654"/>
      <c r="Y10" s="656"/>
      <c r="Z10" s="656"/>
      <c r="AA10" s="656"/>
      <c r="AB10" s="656"/>
      <c r="AC10" s="656"/>
      <c r="AD10" s="656"/>
      <c r="AE10" s="654"/>
      <c r="AF10" s="654"/>
      <c r="AG10" s="656"/>
      <c r="AH10" s="656"/>
      <c r="AI10" s="656"/>
      <c r="AJ10" s="656"/>
      <c r="AK10" s="656"/>
      <c r="AL10" s="656"/>
      <c r="AM10" s="654"/>
      <c r="AN10" s="654"/>
      <c r="AO10" s="638"/>
      <c r="AP10" s="638"/>
      <c r="AQ10" s="569"/>
    </row>
    <row r="11" spans="1:43" ht="51.75">
      <c r="A11" s="552"/>
      <c r="B11" s="552"/>
      <c r="C11" s="575"/>
      <c r="D11" s="558"/>
      <c r="E11" s="556"/>
      <c r="F11" s="558"/>
      <c r="G11" s="66" t="s">
        <v>106</v>
      </c>
      <c r="H11" s="66" t="s">
        <v>231</v>
      </c>
      <c r="I11" s="656"/>
      <c r="J11" s="656"/>
      <c r="K11" s="656"/>
      <c r="L11" s="656"/>
      <c r="M11" s="656"/>
      <c r="N11" s="656"/>
      <c r="O11" s="654"/>
      <c r="P11" s="654"/>
      <c r="Q11" s="656"/>
      <c r="R11" s="656"/>
      <c r="S11" s="656"/>
      <c r="T11" s="656"/>
      <c r="U11" s="656"/>
      <c r="V11" s="656"/>
      <c r="W11" s="654"/>
      <c r="X11" s="654"/>
      <c r="Y11" s="656"/>
      <c r="Z11" s="656"/>
      <c r="AA11" s="656"/>
      <c r="AB11" s="656"/>
      <c r="AC11" s="656"/>
      <c r="AD11" s="656"/>
      <c r="AE11" s="654"/>
      <c r="AF11" s="654"/>
      <c r="AG11" s="656"/>
      <c r="AH11" s="656"/>
      <c r="AI11" s="656"/>
      <c r="AJ11" s="656"/>
      <c r="AK11" s="656"/>
      <c r="AL11" s="656"/>
      <c r="AM11" s="654"/>
      <c r="AN11" s="654"/>
      <c r="AO11" s="638"/>
      <c r="AP11" s="638"/>
      <c r="AQ11" s="569"/>
    </row>
    <row r="12" spans="1:43" ht="51.75">
      <c r="A12" s="552"/>
      <c r="B12" s="552"/>
      <c r="C12" s="575"/>
      <c r="D12" s="558"/>
      <c r="E12" s="556"/>
      <c r="F12" s="558"/>
      <c r="G12" s="66" t="s">
        <v>107</v>
      </c>
      <c r="H12" s="66" t="s">
        <v>230</v>
      </c>
      <c r="I12" s="656"/>
      <c r="J12" s="656"/>
      <c r="K12" s="656"/>
      <c r="L12" s="656"/>
      <c r="M12" s="656"/>
      <c r="N12" s="656"/>
      <c r="O12" s="654"/>
      <c r="P12" s="654"/>
      <c r="Q12" s="656"/>
      <c r="R12" s="656"/>
      <c r="S12" s="656"/>
      <c r="T12" s="656"/>
      <c r="U12" s="656"/>
      <c r="V12" s="656"/>
      <c r="W12" s="654"/>
      <c r="X12" s="654"/>
      <c r="Y12" s="656"/>
      <c r="Z12" s="656"/>
      <c r="AA12" s="656"/>
      <c r="AB12" s="656"/>
      <c r="AC12" s="656"/>
      <c r="AD12" s="656"/>
      <c r="AE12" s="654"/>
      <c r="AF12" s="654"/>
      <c r="AG12" s="656"/>
      <c r="AH12" s="656"/>
      <c r="AI12" s="656"/>
      <c r="AJ12" s="656"/>
      <c r="AK12" s="656"/>
      <c r="AL12" s="656"/>
      <c r="AM12" s="654"/>
      <c r="AN12" s="654"/>
      <c r="AO12" s="638"/>
      <c r="AP12" s="638"/>
      <c r="AQ12" s="569"/>
    </row>
    <row r="13" spans="1:43" ht="69">
      <c r="A13" s="552"/>
      <c r="B13" s="553"/>
      <c r="C13" s="575"/>
      <c r="D13" s="558"/>
      <c r="E13" s="556"/>
      <c r="F13" s="558"/>
      <c r="G13" s="66" t="s">
        <v>108</v>
      </c>
      <c r="H13" s="66" t="s">
        <v>276</v>
      </c>
      <c r="I13" s="593"/>
      <c r="J13" s="593"/>
      <c r="K13" s="593"/>
      <c r="L13" s="593"/>
      <c r="M13" s="593"/>
      <c r="N13" s="593"/>
      <c r="O13" s="595"/>
      <c r="P13" s="595"/>
      <c r="Q13" s="593"/>
      <c r="R13" s="593"/>
      <c r="S13" s="593"/>
      <c r="T13" s="593"/>
      <c r="U13" s="593"/>
      <c r="V13" s="593"/>
      <c r="W13" s="595"/>
      <c r="X13" s="595"/>
      <c r="Y13" s="593"/>
      <c r="Z13" s="593"/>
      <c r="AA13" s="593"/>
      <c r="AB13" s="593"/>
      <c r="AC13" s="593"/>
      <c r="AD13" s="593"/>
      <c r="AE13" s="595"/>
      <c r="AF13" s="595"/>
      <c r="AG13" s="593"/>
      <c r="AH13" s="593"/>
      <c r="AI13" s="593"/>
      <c r="AJ13" s="593"/>
      <c r="AK13" s="593"/>
      <c r="AL13" s="593"/>
      <c r="AM13" s="595"/>
      <c r="AN13" s="595"/>
      <c r="AO13" s="591"/>
      <c r="AP13" s="591"/>
      <c r="AQ13" s="570"/>
    </row>
    <row r="14" spans="1:43" ht="51.75" customHeight="1">
      <c r="A14" s="552"/>
      <c r="B14" s="613" t="s">
        <v>402</v>
      </c>
      <c r="C14" s="575"/>
      <c r="D14" s="558" t="s">
        <v>113</v>
      </c>
      <c r="E14" s="599" t="s">
        <v>114</v>
      </c>
      <c r="F14" s="555" t="s">
        <v>115</v>
      </c>
      <c r="G14" s="66" t="s">
        <v>116</v>
      </c>
      <c r="H14" s="66" t="s">
        <v>277</v>
      </c>
      <c r="I14" s="650" t="e">
        <f>SUM(#REF!)</f>
        <v>#REF!</v>
      </c>
      <c r="J14" s="650" t="e">
        <f>SUM(#REF!)</f>
        <v>#REF!</v>
      </c>
      <c r="K14" s="650" t="e">
        <f>SUM(#REF!)</f>
        <v>#REF!</v>
      </c>
      <c r="L14" s="650" t="e">
        <f>SUM(#REF!)</f>
        <v>#REF!</v>
      </c>
      <c r="M14" s="650" t="e">
        <f>SUM(#REF!)</f>
        <v>#REF!</v>
      </c>
      <c r="N14" s="650" t="e">
        <f>SUM(#REF!)</f>
        <v>#REF!</v>
      </c>
      <c r="O14" s="594" t="e">
        <f>I14+K14+M14</f>
        <v>#REF!</v>
      </c>
      <c r="P14" s="594" t="e">
        <f>J14+L14+N14</f>
        <v>#REF!</v>
      </c>
      <c r="Q14" s="650" t="e">
        <f>SUM(#REF!)</f>
        <v>#REF!</v>
      </c>
      <c r="R14" s="650" t="e">
        <f>SUM(#REF!)</f>
        <v>#REF!</v>
      </c>
      <c r="S14" s="650" t="e">
        <f>SUM(#REF!)</f>
        <v>#REF!</v>
      </c>
      <c r="T14" s="650" t="e">
        <f>SUM(#REF!)</f>
        <v>#REF!</v>
      </c>
      <c r="U14" s="650" t="e">
        <f>SUM(#REF!)</f>
        <v>#REF!</v>
      </c>
      <c r="V14" s="650" t="e">
        <f>SUM(#REF!)</f>
        <v>#REF!</v>
      </c>
      <c r="W14" s="594" t="e">
        <f>Q14+S14+U14</f>
        <v>#REF!</v>
      </c>
      <c r="X14" s="594" t="e">
        <f>R14+T14+V14</f>
        <v>#REF!</v>
      </c>
      <c r="Y14" s="650" t="e">
        <f>SUM(#REF!)</f>
        <v>#REF!</v>
      </c>
      <c r="Z14" s="650" t="e">
        <f>SUM(#REF!)</f>
        <v>#REF!</v>
      </c>
      <c r="AA14" s="650" t="e">
        <f>SUM(#REF!)</f>
        <v>#REF!</v>
      </c>
      <c r="AB14" s="650" t="e">
        <f>SUM(#REF!)</f>
        <v>#REF!</v>
      </c>
      <c r="AC14" s="650" t="e">
        <f>SUM(#REF!)</f>
        <v>#REF!</v>
      </c>
      <c r="AD14" s="650" t="e">
        <f>SUM(#REF!)</f>
        <v>#REF!</v>
      </c>
      <c r="AE14" s="594" t="e">
        <f>Y14+AA14+AC14</f>
        <v>#REF!</v>
      </c>
      <c r="AF14" s="594" t="e">
        <f>Z14+AB14+AD14</f>
        <v>#REF!</v>
      </c>
      <c r="AG14" s="650" t="e">
        <f>SUM(#REF!)</f>
        <v>#REF!</v>
      </c>
      <c r="AH14" s="650" t="e">
        <f>SUM(#REF!)</f>
        <v>#REF!</v>
      </c>
      <c r="AI14" s="650" t="e">
        <f>SUM(#REF!)</f>
        <v>#REF!</v>
      </c>
      <c r="AJ14" s="650" t="e">
        <f>SUM(#REF!)</f>
        <v>#REF!</v>
      </c>
      <c r="AK14" s="650" t="e">
        <f>SUM(#REF!)</f>
        <v>#REF!</v>
      </c>
      <c r="AL14" s="650" t="e">
        <f>SUM(#REF!)</f>
        <v>#REF!</v>
      </c>
      <c r="AM14" s="594" t="e">
        <f>AG14+AI14+AK14</f>
        <v>#REF!</v>
      </c>
      <c r="AN14" s="594" t="e">
        <f>AH14+AJ14+AL14</f>
        <v>#REF!</v>
      </c>
      <c r="AO14" s="590" t="e">
        <f>O14+W14+AE14+AM14</f>
        <v>#REF!</v>
      </c>
      <c r="AP14" s="590" t="e">
        <f>P14+X14+AF14+AN14</f>
        <v>#REF!</v>
      </c>
      <c r="AQ14" s="568" t="e">
        <f>IF(AND(AP14&gt;0,AO14&gt;0),AP14/AO14,0)</f>
        <v>#REF!</v>
      </c>
    </row>
    <row r="15" spans="1:43" ht="51.75">
      <c r="A15" s="552"/>
      <c r="B15" s="614"/>
      <c r="C15" s="575"/>
      <c r="D15" s="558"/>
      <c r="E15" s="556"/>
      <c r="F15" s="555"/>
      <c r="G15" s="66" t="s">
        <v>117</v>
      </c>
      <c r="H15" s="66" t="s">
        <v>244</v>
      </c>
      <c r="I15" s="593"/>
      <c r="J15" s="593"/>
      <c r="K15" s="593"/>
      <c r="L15" s="593"/>
      <c r="M15" s="593"/>
      <c r="N15" s="593"/>
      <c r="O15" s="595"/>
      <c r="P15" s="595"/>
      <c r="Q15" s="593"/>
      <c r="R15" s="593"/>
      <c r="S15" s="593"/>
      <c r="T15" s="593"/>
      <c r="U15" s="593"/>
      <c r="V15" s="593"/>
      <c r="W15" s="595"/>
      <c r="X15" s="595"/>
      <c r="Y15" s="593"/>
      <c r="Z15" s="593"/>
      <c r="AA15" s="593"/>
      <c r="AB15" s="593"/>
      <c r="AC15" s="593"/>
      <c r="AD15" s="593"/>
      <c r="AE15" s="595"/>
      <c r="AF15" s="595"/>
      <c r="AG15" s="593"/>
      <c r="AH15" s="593"/>
      <c r="AI15" s="593"/>
      <c r="AJ15" s="593"/>
      <c r="AK15" s="593"/>
      <c r="AL15" s="593"/>
      <c r="AM15" s="595"/>
      <c r="AN15" s="595"/>
      <c r="AO15" s="591"/>
      <c r="AP15" s="591"/>
      <c r="AQ15" s="570"/>
    </row>
    <row r="16" spans="1:43" ht="17.25" customHeight="1">
      <c r="A16" s="552"/>
      <c r="B16" s="614"/>
      <c r="C16" s="575"/>
      <c r="D16" s="558" t="s">
        <v>118</v>
      </c>
      <c r="E16" s="599" t="s">
        <v>119</v>
      </c>
      <c r="F16" s="555" t="s">
        <v>120</v>
      </c>
      <c r="G16" s="66" t="s">
        <v>121</v>
      </c>
      <c r="H16" s="557" t="s">
        <v>243</v>
      </c>
      <c r="I16" s="650" t="e">
        <f>SUM(#REF!)</f>
        <v>#REF!</v>
      </c>
      <c r="J16" s="650" t="e">
        <f>SUM(#REF!)</f>
        <v>#REF!</v>
      </c>
      <c r="K16" s="650" t="e">
        <f>SUM(#REF!)</f>
        <v>#REF!</v>
      </c>
      <c r="L16" s="650" t="e">
        <f>SUM(#REF!)</f>
        <v>#REF!</v>
      </c>
      <c r="M16" s="650" t="e">
        <f>SUM(#REF!)</f>
        <v>#REF!</v>
      </c>
      <c r="N16" s="650" t="e">
        <f>SUM(#REF!)</f>
        <v>#REF!</v>
      </c>
      <c r="O16" s="594" t="e">
        <f>I16+K16+M16</f>
        <v>#REF!</v>
      </c>
      <c r="P16" s="594" t="e">
        <f>J16+L16+N16</f>
        <v>#REF!</v>
      </c>
      <c r="Q16" s="650" t="e">
        <f>SUM(#REF!)</f>
        <v>#REF!</v>
      </c>
      <c r="R16" s="650" t="e">
        <f>SUM(#REF!)</f>
        <v>#REF!</v>
      </c>
      <c r="S16" s="650" t="e">
        <f>SUM(#REF!)</f>
        <v>#REF!</v>
      </c>
      <c r="T16" s="650" t="e">
        <f>SUM(#REF!)</f>
        <v>#REF!</v>
      </c>
      <c r="U16" s="650" t="e">
        <f>SUM(#REF!)</f>
        <v>#REF!</v>
      </c>
      <c r="V16" s="650" t="e">
        <f>SUM(#REF!)</f>
        <v>#REF!</v>
      </c>
      <c r="W16" s="594" t="e">
        <f>Q16+S16+U16</f>
        <v>#REF!</v>
      </c>
      <c r="X16" s="594" t="e">
        <f>R16+T16+V16</f>
        <v>#REF!</v>
      </c>
      <c r="Y16" s="650" t="e">
        <f>SUM(#REF!)</f>
        <v>#REF!</v>
      </c>
      <c r="Z16" s="650" t="e">
        <f>SUM(#REF!)</f>
        <v>#REF!</v>
      </c>
      <c r="AA16" s="650" t="e">
        <f>SUM(#REF!)</f>
        <v>#REF!</v>
      </c>
      <c r="AB16" s="650" t="e">
        <f>SUM(#REF!)</f>
        <v>#REF!</v>
      </c>
      <c r="AC16" s="650" t="e">
        <f>SUM(#REF!)</f>
        <v>#REF!</v>
      </c>
      <c r="AD16" s="650" t="e">
        <f>SUM(#REF!)</f>
        <v>#REF!</v>
      </c>
      <c r="AE16" s="594" t="e">
        <f>Y16+AA16+AC16</f>
        <v>#REF!</v>
      </c>
      <c r="AF16" s="594" t="e">
        <f>Z16+AB16+AD16</f>
        <v>#REF!</v>
      </c>
      <c r="AG16" s="650" t="e">
        <f>SUM(#REF!)</f>
        <v>#REF!</v>
      </c>
      <c r="AH16" s="650" t="e">
        <f>SUM(#REF!)</f>
        <v>#REF!</v>
      </c>
      <c r="AI16" s="650" t="e">
        <f>SUM(#REF!)</f>
        <v>#REF!</v>
      </c>
      <c r="AJ16" s="650" t="e">
        <f>SUM(#REF!)</f>
        <v>#REF!</v>
      </c>
      <c r="AK16" s="650" t="e">
        <f>SUM(#REF!)</f>
        <v>#REF!</v>
      </c>
      <c r="AL16" s="650" t="e">
        <f>SUM(#REF!)</f>
        <v>#REF!</v>
      </c>
      <c r="AM16" s="594" t="e">
        <f>AG16+AI16+AK16</f>
        <v>#REF!</v>
      </c>
      <c r="AN16" s="594" t="e">
        <f>AH16+AJ16+AL16</f>
        <v>#REF!</v>
      </c>
      <c r="AO16" s="590" t="e">
        <f>O16+W16+AE16+AM16</f>
        <v>#REF!</v>
      </c>
      <c r="AP16" s="590" t="e">
        <f>P16+X16+AF16+AN16</f>
        <v>#REF!</v>
      </c>
      <c r="AQ16" s="568" t="e">
        <f>IF(AND(AP16&gt;0,AO16&gt;0),AP16/AO16,0)</f>
        <v>#REF!</v>
      </c>
    </row>
    <row r="17" spans="1:43" ht="17.25" customHeight="1">
      <c r="A17" s="552"/>
      <c r="B17" s="614"/>
      <c r="C17" s="575"/>
      <c r="D17" s="558"/>
      <c r="E17" s="556"/>
      <c r="F17" s="555"/>
      <c r="G17" s="66" t="s">
        <v>122</v>
      </c>
      <c r="H17" s="558"/>
      <c r="I17" s="593"/>
      <c r="J17" s="593"/>
      <c r="K17" s="593"/>
      <c r="L17" s="593"/>
      <c r="M17" s="593"/>
      <c r="N17" s="593"/>
      <c r="O17" s="595"/>
      <c r="P17" s="595"/>
      <c r="Q17" s="593"/>
      <c r="R17" s="593"/>
      <c r="S17" s="593"/>
      <c r="T17" s="593"/>
      <c r="U17" s="593"/>
      <c r="V17" s="593"/>
      <c r="W17" s="595"/>
      <c r="X17" s="595"/>
      <c r="Y17" s="593"/>
      <c r="Z17" s="593"/>
      <c r="AA17" s="593"/>
      <c r="AB17" s="593"/>
      <c r="AC17" s="593"/>
      <c r="AD17" s="593"/>
      <c r="AE17" s="595"/>
      <c r="AF17" s="595"/>
      <c r="AG17" s="593"/>
      <c r="AH17" s="593"/>
      <c r="AI17" s="593"/>
      <c r="AJ17" s="593"/>
      <c r="AK17" s="593"/>
      <c r="AL17" s="593"/>
      <c r="AM17" s="595"/>
      <c r="AN17" s="595"/>
      <c r="AO17" s="591"/>
      <c r="AP17" s="591"/>
      <c r="AQ17" s="570"/>
    </row>
    <row r="18" spans="1:43" ht="17.25" customHeight="1">
      <c r="A18" s="552"/>
      <c r="B18" s="614"/>
      <c r="C18" s="575"/>
      <c r="D18" s="558" t="s">
        <v>123</v>
      </c>
      <c r="E18" s="599" t="s">
        <v>124</v>
      </c>
      <c r="F18" s="557" t="s">
        <v>125</v>
      </c>
      <c r="G18" s="66" t="s">
        <v>397</v>
      </c>
      <c r="H18" s="557" t="s">
        <v>243</v>
      </c>
      <c r="I18" s="650" t="e">
        <f>SUM(#REF!)</f>
        <v>#REF!</v>
      </c>
      <c r="J18" s="650" t="e">
        <f>SUM(#REF!)</f>
        <v>#REF!</v>
      </c>
      <c r="K18" s="650" t="e">
        <f>SUM(#REF!)</f>
        <v>#REF!</v>
      </c>
      <c r="L18" s="650" t="e">
        <f>SUM(#REF!)</f>
        <v>#REF!</v>
      </c>
      <c r="M18" s="650" t="e">
        <f>SUM(#REF!)</f>
        <v>#REF!</v>
      </c>
      <c r="N18" s="650" t="e">
        <f>SUM(#REF!)</f>
        <v>#REF!</v>
      </c>
      <c r="O18" s="594" t="e">
        <f>I18+K18+M18</f>
        <v>#REF!</v>
      </c>
      <c r="P18" s="594" t="e">
        <f>+J18+L18+N18</f>
        <v>#REF!</v>
      </c>
      <c r="Q18" s="650" t="e">
        <f>SUM(#REF!)</f>
        <v>#REF!</v>
      </c>
      <c r="R18" s="650" t="e">
        <f>SUM(#REF!)</f>
        <v>#REF!</v>
      </c>
      <c r="S18" s="650" t="e">
        <f>SUM(#REF!)</f>
        <v>#REF!</v>
      </c>
      <c r="T18" s="650" t="e">
        <f>SUM(#REF!)</f>
        <v>#REF!</v>
      </c>
      <c r="U18" s="650" t="e">
        <f>SUM(#REF!)</f>
        <v>#REF!</v>
      </c>
      <c r="V18" s="650" t="e">
        <f>SUM(#REF!)</f>
        <v>#REF!</v>
      </c>
      <c r="W18" s="594" t="e">
        <f>Q18+S18+U18</f>
        <v>#REF!</v>
      </c>
      <c r="X18" s="594" t="e">
        <f>+R18+T18+V18</f>
        <v>#REF!</v>
      </c>
      <c r="Y18" s="650" t="e">
        <f>SUM(#REF!)</f>
        <v>#REF!</v>
      </c>
      <c r="Z18" s="650" t="e">
        <f>SUM(#REF!)</f>
        <v>#REF!</v>
      </c>
      <c r="AA18" s="650" t="e">
        <f>SUM(#REF!)</f>
        <v>#REF!</v>
      </c>
      <c r="AB18" s="650" t="e">
        <f>SUM(#REF!)</f>
        <v>#REF!</v>
      </c>
      <c r="AC18" s="650" t="e">
        <f>SUM(#REF!)</f>
        <v>#REF!</v>
      </c>
      <c r="AD18" s="650" t="e">
        <f>SUM(#REF!)</f>
        <v>#REF!</v>
      </c>
      <c r="AE18" s="594" t="e">
        <f>Y18+AA18+AC18</f>
        <v>#REF!</v>
      </c>
      <c r="AF18" s="594" t="e">
        <f>+Z18+AB18+AD18</f>
        <v>#REF!</v>
      </c>
      <c r="AG18" s="650" t="e">
        <f>SUM(#REF!)</f>
        <v>#REF!</v>
      </c>
      <c r="AH18" s="650" t="e">
        <f>SUM(#REF!)</f>
        <v>#REF!</v>
      </c>
      <c r="AI18" s="650" t="e">
        <f>SUM(#REF!)</f>
        <v>#REF!</v>
      </c>
      <c r="AJ18" s="650" t="e">
        <f>SUM(#REF!)</f>
        <v>#REF!</v>
      </c>
      <c r="AK18" s="650" t="e">
        <f>SUM(#REF!)</f>
        <v>#REF!</v>
      </c>
      <c r="AL18" s="650" t="e">
        <f>SUM(#REF!)</f>
        <v>#REF!</v>
      </c>
      <c r="AM18" s="594" t="e">
        <f>AG18+AI18+AK18</f>
        <v>#REF!</v>
      </c>
      <c r="AN18" s="594" t="e">
        <f>+AH18+AJ18+AL18</f>
        <v>#REF!</v>
      </c>
      <c r="AO18" s="590" t="e">
        <f>O18+W18+AE18+AM18</f>
        <v>#REF!</v>
      </c>
      <c r="AP18" s="590" t="e">
        <f>P18+X18+AF18+AN18</f>
        <v>#REF!</v>
      </c>
      <c r="AQ18" s="568" t="e">
        <f>IF(AND(AP18&gt;0,AO18&gt;0),AP18/AO18,0)</f>
        <v>#REF!</v>
      </c>
    </row>
    <row r="19" spans="1:43" ht="17.25" customHeight="1">
      <c r="A19" s="552"/>
      <c r="B19" s="614"/>
      <c r="C19" s="575"/>
      <c r="D19" s="558"/>
      <c r="E19" s="556"/>
      <c r="F19" s="558"/>
      <c r="G19" s="66" t="s">
        <v>394</v>
      </c>
      <c r="H19" s="557"/>
      <c r="I19" s="656"/>
      <c r="J19" s="656"/>
      <c r="K19" s="656"/>
      <c r="L19" s="656"/>
      <c r="M19" s="656"/>
      <c r="N19" s="656"/>
      <c r="O19" s="654"/>
      <c r="P19" s="654"/>
      <c r="Q19" s="656"/>
      <c r="R19" s="656"/>
      <c r="S19" s="656"/>
      <c r="T19" s="656"/>
      <c r="U19" s="656"/>
      <c r="V19" s="656"/>
      <c r="W19" s="654"/>
      <c r="X19" s="654"/>
      <c r="Y19" s="656"/>
      <c r="Z19" s="656"/>
      <c r="AA19" s="656"/>
      <c r="AB19" s="656"/>
      <c r="AC19" s="656"/>
      <c r="AD19" s="656"/>
      <c r="AE19" s="654"/>
      <c r="AF19" s="654"/>
      <c r="AG19" s="656"/>
      <c r="AH19" s="656"/>
      <c r="AI19" s="656"/>
      <c r="AJ19" s="656"/>
      <c r="AK19" s="656"/>
      <c r="AL19" s="656"/>
      <c r="AM19" s="654"/>
      <c r="AN19" s="654"/>
      <c r="AO19" s="638"/>
      <c r="AP19" s="638"/>
      <c r="AQ19" s="569"/>
    </row>
    <row r="20" spans="1:43" ht="17.25" customHeight="1">
      <c r="A20" s="552"/>
      <c r="B20" s="614"/>
      <c r="C20" s="575"/>
      <c r="D20" s="558"/>
      <c r="E20" s="556"/>
      <c r="F20" s="558"/>
      <c r="G20" s="66" t="s">
        <v>395</v>
      </c>
      <c r="H20" s="557"/>
      <c r="I20" s="656"/>
      <c r="J20" s="656"/>
      <c r="K20" s="656"/>
      <c r="L20" s="656"/>
      <c r="M20" s="656"/>
      <c r="N20" s="656"/>
      <c r="O20" s="654"/>
      <c r="P20" s="654"/>
      <c r="Q20" s="656"/>
      <c r="R20" s="656"/>
      <c r="S20" s="656"/>
      <c r="T20" s="656"/>
      <c r="U20" s="656"/>
      <c r="V20" s="656"/>
      <c r="W20" s="654"/>
      <c r="X20" s="654"/>
      <c r="Y20" s="656"/>
      <c r="Z20" s="656"/>
      <c r="AA20" s="656"/>
      <c r="AB20" s="656"/>
      <c r="AC20" s="656"/>
      <c r="AD20" s="656"/>
      <c r="AE20" s="654"/>
      <c r="AF20" s="654"/>
      <c r="AG20" s="656"/>
      <c r="AH20" s="656"/>
      <c r="AI20" s="656"/>
      <c r="AJ20" s="656"/>
      <c r="AK20" s="656"/>
      <c r="AL20" s="656"/>
      <c r="AM20" s="654"/>
      <c r="AN20" s="654"/>
      <c r="AO20" s="638"/>
      <c r="AP20" s="638"/>
      <c r="AQ20" s="569"/>
    </row>
    <row r="21" spans="1:43" ht="17.25" customHeight="1">
      <c r="A21" s="552"/>
      <c r="B21" s="614"/>
      <c r="C21" s="575"/>
      <c r="D21" s="558"/>
      <c r="E21" s="556"/>
      <c r="F21" s="558"/>
      <c r="G21" s="66" t="s">
        <v>396</v>
      </c>
      <c r="H21" s="557"/>
      <c r="I21" s="593"/>
      <c r="J21" s="593"/>
      <c r="K21" s="593"/>
      <c r="L21" s="593"/>
      <c r="M21" s="593"/>
      <c r="N21" s="593"/>
      <c r="O21" s="595"/>
      <c r="P21" s="595"/>
      <c r="Q21" s="593"/>
      <c r="R21" s="593"/>
      <c r="S21" s="593"/>
      <c r="T21" s="593"/>
      <c r="U21" s="593"/>
      <c r="V21" s="593"/>
      <c r="W21" s="595"/>
      <c r="X21" s="595"/>
      <c r="Y21" s="593"/>
      <c r="Z21" s="593"/>
      <c r="AA21" s="593"/>
      <c r="AB21" s="593"/>
      <c r="AC21" s="593"/>
      <c r="AD21" s="593"/>
      <c r="AE21" s="595"/>
      <c r="AF21" s="595"/>
      <c r="AG21" s="593"/>
      <c r="AH21" s="593"/>
      <c r="AI21" s="593"/>
      <c r="AJ21" s="593"/>
      <c r="AK21" s="593"/>
      <c r="AL21" s="593"/>
      <c r="AM21" s="595"/>
      <c r="AN21" s="595"/>
      <c r="AO21" s="591"/>
      <c r="AP21" s="591"/>
      <c r="AQ21" s="570"/>
    </row>
    <row r="22" spans="1:43" ht="86.25">
      <c r="A22" s="552"/>
      <c r="B22" s="614"/>
      <c r="C22" s="575"/>
      <c r="D22" s="62" t="s">
        <v>126</v>
      </c>
      <c r="E22" s="63" t="s">
        <v>127</v>
      </c>
      <c r="F22" s="66" t="s">
        <v>245</v>
      </c>
      <c r="G22" s="37" t="s">
        <v>246</v>
      </c>
      <c r="H22" s="66" t="s">
        <v>243</v>
      </c>
      <c r="I22" s="49" t="e">
        <f>SUM(#REF!)</f>
        <v>#REF!</v>
      </c>
      <c r="J22" s="49" t="e">
        <f>SUM(#REF!)</f>
        <v>#REF!</v>
      </c>
      <c r="K22" s="49" t="e">
        <f>SUM(#REF!)</f>
        <v>#REF!</v>
      </c>
      <c r="L22" s="49" t="e">
        <f>SUM(#REF!)</f>
        <v>#REF!</v>
      </c>
      <c r="M22" s="49" t="e">
        <f>SUM(#REF!)</f>
        <v>#REF!</v>
      </c>
      <c r="N22" s="49" t="e">
        <f>SUM(#REF!)</f>
        <v>#REF!</v>
      </c>
      <c r="O22" s="29" t="e">
        <f>+I22+K22+M22</f>
        <v>#REF!</v>
      </c>
      <c r="P22" s="29" t="e">
        <f>+J22+L22+N22</f>
        <v>#REF!</v>
      </c>
      <c r="Q22" s="49" t="e">
        <f>SUM(#REF!)</f>
        <v>#REF!</v>
      </c>
      <c r="R22" s="49" t="e">
        <f>SUM(#REF!)</f>
        <v>#REF!</v>
      </c>
      <c r="S22" s="49" t="e">
        <f>SUM(#REF!)</f>
        <v>#REF!</v>
      </c>
      <c r="T22" s="49" t="e">
        <f>SUM(#REF!)</f>
        <v>#REF!</v>
      </c>
      <c r="U22" s="49" t="e">
        <f>SUM(#REF!)</f>
        <v>#REF!</v>
      </c>
      <c r="V22" s="49" t="e">
        <f>SUM(#REF!)</f>
        <v>#REF!</v>
      </c>
      <c r="W22" s="29" t="e">
        <f>+Q22+S22+U22</f>
        <v>#REF!</v>
      </c>
      <c r="X22" s="29" t="e">
        <f>+R22+T22+V22</f>
        <v>#REF!</v>
      </c>
      <c r="Y22" s="49" t="e">
        <f>SUM(#REF!)</f>
        <v>#REF!</v>
      </c>
      <c r="Z22" s="49" t="e">
        <f>SUM(#REF!)</f>
        <v>#REF!</v>
      </c>
      <c r="AA22" s="49" t="e">
        <f>SUM(#REF!)</f>
        <v>#REF!</v>
      </c>
      <c r="AB22" s="49" t="e">
        <f>SUM(#REF!)</f>
        <v>#REF!</v>
      </c>
      <c r="AC22" s="49" t="e">
        <f>SUM(#REF!)</f>
        <v>#REF!</v>
      </c>
      <c r="AD22" s="49" t="e">
        <f>SUM(#REF!)</f>
        <v>#REF!</v>
      </c>
      <c r="AE22" s="29" t="e">
        <f>+Y22+AA22+AC22</f>
        <v>#REF!</v>
      </c>
      <c r="AF22" s="29" t="e">
        <f>+Z22+AB22+AD22</f>
        <v>#REF!</v>
      </c>
      <c r="AG22" s="49" t="e">
        <f>SUM(#REF!)</f>
        <v>#REF!</v>
      </c>
      <c r="AH22" s="49" t="e">
        <f>SUM(#REF!)</f>
        <v>#REF!</v>
      </c>
      <c r="AI22" s="49" t="e">
        <f>SUM(#REF!)</f>
        <v>#REF!</v>
      </c>
      <c r="AJ22" s="49" t="e">
        <f>SUM(#REF!)</f>
        <v>#REF!</v>
      </c>
      <c r="AK22" s="49" t="e">
        <f>SUM(#REF!)</f>
        <v>#REF!</v>
      </c>
      <c r="AL22" s="49" t="e">
        <f>SUM(#REF!)</f>
        <v>#REF!</v>
      </c>
      <c r="AM22" s="29" t="e">
        <f>+AG22+AI22+AK22</f>
        <v>#REF!</v>
      </c>
      <c r="AN22" s="29" t="e">
        <f>+AH22+AJ22+AL22</f>
        <v>#REF!</v>
      </c>
      <c r="AO22" s="30" t="e">
        <f>O22+W22+AE22+AM22</f>
        <v>#REF!</v>
      </c>
      <c r="AP22" s="30" t="e">
        <f>P22+X22+AF22+AN22</f>
        <v>#REF!</v>
      </c>
      <c r="AQ22" s="31" t="e">
        <f>IF(AND(AP22&gt;0,AO22&gt;0),AP22/AO22,0)</f>
        <v>#REF!</v>
      </c>
    </row>
    <row r="23" spans="1:43" ht="34.5">
      <c r="A23" s="552"/>
      <c r="B23" s="614"/>
      <c r="C23" s="575"/>
      <c r="D23" s="555" t="s">
        <v>128</v>
      </c>
      <c r="E23" s="666" t="s">
        <v>129</v>
      </c>
      <c r="F23" s="555" t="s">
        <v>337</v>
      </c>
      <c r="G23" s="65" t="s">
        <v>186</v>
      </c>
      <c r="H23" s="555" t="s">
        <v>243</v>
      </c>
      <c r="I23" s="650" t="e">
        <f>SUM(#REF!)</f>
        <v>#REF!</v>
      </c>
      <c r="J23" s="650" t="e">
        <f>SUM(#REF!)</f>
        <v>#REF!</v>
      </c>
      <c r="K23" s="650" t="e">
        <f>SUM(#REF!)</f>
        <v>#REF!</v>
      </c>
      <c r="L23" s="650" t="e">
        <f>SUM(#REF!)</f>
        <v>#REF!</v>
      </c>
      <c r="M23" s="650" t="e">
        <f>SUM(#REF!)</f>
        <v>#REF!</v>
      </c>
      <c r="N23" s="650" t="e">
        <f>SUM(#REF!)</f>
        <v>#REF!</v>
      </c>
      <c r="O23" s="594" t="e">
        <f>I23+K23+M23</f>
        <v>#REF!</v>
      </c>
      <c r="P23" s="594" t="e">
        <f>+J23+L23+N23</f>
        <v>#REF!</v>
      </c>
      <c r="Q23" s="650" t="e">
        <f>SUM(#REF!)</f>
        <v>#REF!</v>
      </c>
      <c r="R23" s="650" t="e">
        <f>SUM(#REF!)</f>
        <v>#REF!</v>
      </c>
      <c r="S23" s="650" t="e">
        <f>SUM(#REF!)</f>
        <v>#REF!</v>
      </c>
      <c r="T23" s="650" t="e">
        <f>SUM(#REF!)</f>
        <v>#REF!</v>
      </c>
      <c r="U23" s="650" t="e">
        <f>SUM(#REF!)</f>
        <v>#REF!</v>
      </c>
      <c r="V23" s="650" t="e">
        <f>SUM(#REF!)</f>
        <v>#REF!</v>
      </c>
      <c r="W23" s="594" t="e">
        <f>Q23+S23+U23</f>
        <v>#REF!</v>
      </c>
      <c r="X23" s="594" t="e">
        <f>+R23+T23+V23</f>
        <v>#REF!</v>
      </c>
      <c r="Y23" s="650" t="e">
        <f>SUM(#REF!)</f>
        <v>#REF!</v>
      </c>
      <c r="Z23" s="650" t="e">
        <f>SUM(#REF!)</f>
        <v>#REF!</v>
      </c>
      <c r="AA23" s="650" t="e">
        <f>SUM(#REF!)</f>
        <v>#REF!</v>
      </c>
      <c r="AB23" s="650" t="e">
        <f>SUM(#REF!)</f>
        <v>#REF!</v>
      </c>
      <c r="AC23" s="650" t="e">
        <f>SUM(#REF!)</f>
        <v>#REF!</v>
      </c>
      <c r="AD23" s="650" t="e">
        <f>SUM(#REF!)</f>
        <v>#REF!</v>
      </c>
      <c r="AE23" s="594" t="e">
        <f>Y23+AA23+AC23</f>
        <v>#REF!</v>
      </c>
      <c r="AF23" s="594" t="e">
        <f>+Z23+AB23+AD23</f>
        <v>#REF!</v>
      </c>
      <c r="AG23" s="650" t="e">
        <f>SUM(#REF!)</f>
        <v>#REF!</v>
      </c>
      <c r="AH23" s="650" t="e">
        <f>SUM(#REF!)</f>
        <v>#REF!</v>
      </c>
      <c r="AI23" s="650" t="e">
        <f>SUM(#REF!)</f>
        <v>#REF!</v>
      </c>
      <c r="AJ23" s="650" t="e">
        <f>SUM(#REF!)</f>
        <v>#REF!</v>
      </c>
      <c r="AK23" s="650" t="e">
        <f>SUM(#REF!)</f>
        <v>#REF!</v>
      </c>
      <c r="AL23" s="650" t="e">
        <f>SUM(#REF!)</f>
        <v>#REF!</v>
      </c>
      <c r="AM23" s="594" t="e">
        <f>AG23+AI23+AK23</f>
        <v>#REF!</v>
      </c>
      <c r="AN23" s="594" t="e">
        <f>+AH23+AJ23+AL23</f>
        <v>#REF!</v>
      </c>
      <c r="AO23" s="590" t="e">
        <f>O23+W23+AE23+AM23</f>
        <v>#REF!</v>
      </c>
      <c r="AP23" s="590" t="e">
        <f>P23+X23+AF23+AN23</f>
        <v>#REF!</v>
      </c>
      <c r="AQ23" s="568" t="e">
        <f>IF(AND(AP23&gt;0,AO23&gt;0),AP23/AO23,0)</f>
        <v>#REF!</v>
      </c>
    </row>
    <row r="24" spans="1:43" ht="59.25" customHeight="1">
      <c r="A24" s="552"/>
      <c r="B24" s="614"/>
      <c r="C24" s="575"/>
      <c r="D24" s="555"/>
      <c r="E24" s="667"/>
      <c r="F24" s="555"/>
      <c r="G24" s="65" t="s">
        <v>188</v>
      </c>
      <c r="H24" s="555"/>
      <c r="I24" s="656"/>
      <c r="J24" s="656"/>
      <c r="K24" s="656"/>
      <c r="L24" s="656"/>
      <c r="M24" s="656"/>
      <c r="N24" s="656"/>
      <c r="O24" s="654"/>
      <c r="P24" s="654"/>
      <c r="Q24" s="656"/>
      <c r="R24" s="656"/>
      <c r="S24" s="656"/>
      <c r="T24" s="656"/>
      <c r="U24" s="656"/>
      <c r="V24" s="656"/>
      <c r="W24" s="654"/>
      <c r="X24" s="654"/>
      <c r="Y24" s="656"/>
      <c r="Z24" s="656"/>
      <c r="AA24" s="656"/>
      <c r="AB24" s="656"/>
      <c r="AC24" s="656"/>
      <c r="AD24" s="656"/>
      <c r="AE24" s="654"/>
      <c r="AF24" s="654"/>
      <c r="AG24" s="656"/>
      <c r="AH24" s="656"/>
      <c r="AI24" s="656"/>
      <c r="AJ24" s="656"/>
      <c r="AK24" s="656"/>
      <c r="AL24" s="656"/>
      <c r="AM24" s="654"/>
      <c r="AN24" s="654"/>
      <c r="AO24" s="638"/>
      <c r="AP24" s="638"/>
      <c r="AQ24" s="569"/>
    </row>
    <row r="25" spans="1:43" ht="111" customHeight="1">
      <c r="A25" s="552"/>
      <c r="B25" s="614"/>
      <c r="C25" s="575"/>
      <c r="D25" s="555"/>
      <c r="E25" s="667"/>
      <c r="F25" s="555"/>
      <c r="G25" s="65" t="s">
        <v>187</v>
      </c>
      <c r="H25" s="555"/>
      <c r="I25" s="656"/>
      <c r="J25" s="656"/>
      <c r="K25" s="656"/>
      <c r="L25" s="656"/>
      <c r="M25" s="656"/>
      <c r="N25" s="656"/>
      <c r="O25" s="654"/>
      <c r="P25" s="654"/>
      <c r="Q25" s="656"/>
      <c r="R25" s="656"/>
      <c r="S25" s="656"/>
      <c r="T25" s="656"/>
      <c r="U25" s="656"/>
      <c r="V25" s="656"/>
      <c r="W25" s="654"/>
      <c r="X25" s="654"/>
      <c r="Y25" s="656"/>
      <c r="Z25" s="656"/>
      <c r="AA25" s="656"/>
      <c r="AB25" s="656"/>
      <c r="AC25" s="656"/>
      <c r="AD25" s="656"/>
      <c r="AE25" s="654"/>
      <c r="AF25" s="654"/>
      <c r="AG25" s="656"/>
      <c r="AH25" s="656"/>
      <c r="AI25" s="656"/>
      <c r="AJ25" s="656"/>
      <c r="AK25" s="656"/>
      <c r="AL25" s="656"/>
      <c r="AM25" s="654"/>
      <c r="AN25" s="654"/>
      <c r="AO25" s="638"/>
      <c r="AP25" s="638"/>
      <c r="AQ25" s="569"/>
    </row>
    <row r="26" spans="1:43" ht="63" customHeight="1">
      <c r="A26" s="552"/>
      <c r="B26" s="614"/>
      <c r="C26" s="575"/>
      <c r="D26" s="555"/>
      <c r="E26" s="667"/>
      <c r="F26" s="555"/>
      <c r="G26" s="65" t="s">
        <v>130</v>
      </c>
      <c r="H26" s="555"/>
      <c r="I26" s="593"/>
      <c r="J26" s="593"/>
      <c r="K26" s="593"/>
      <c r="L26" s="593"/>
      <c r="M26" s="593"/>
      <c r="N26" s="593"/>
      <c r="O26" s="595"/>
      <c r="P26" s="595"/>
      <c r="Q26" s="593"/>
      <c r="R26" s="593"/>
      <c r="S26" s="593"/>
      <c r="T26" s="593"/>
      <c r="U26" s="593"/>
      <c r="V26" s="593"/>
      <c r="W26" s="595"/>
      <c r="X26" s="595"/>
      <c r="Y26" s="593"/>
      <c r="Z26" s="593"/>
      <c r="AA26" s="593"/>
      <c r="AB26" s="593"/>
      <c r="AC26" s="593"/>
      <c r="AD26" s="593"/>
      <c r="AE26" s="595"/>
      <c r="AF26" s="595"/>
      <c r="AG26" s="593"/>
      <c r="AH26" s="593"/>
      <c r="AI26" s="593"/>
      <c r="AJ26" s="593"/>
      <c r="AK26" s="593"/>
      <c r="AL26" s="593"/>
      <c r="AM26" s="595"/>
      <c r="AN26" s="595"/>
      <c r="AO26" s="591"/>
      <c r="AP26" s="591"/>
      <c r="AQ26" s="570"/>
    </row>
    <row r="27" spans="1:43" ht="121.5" customHeight="1">
      <c r="A27" s="552"/>
      <c r="B27" s="551" t="s">
        <v>211</v>
      </c>
      <c r="C27" s="575"/>
      <c r="D27" s="62" t="s">
        <v>165</v>
      </c>
      <c r="E27" s="63" t="s">
        <v>98</v>
      </c>
      <c r="F27" s="66" t="s">
        <v>166</v>
      </c>
      <c r="G27" s="66" t="s">
        <v>167</v>
      </c>
      <c r="H27" s="66" t="s">
        <v>243</v>
      </c>
      <c r="I27" s="25">
        <v>0</v>
      </c>
      <c r="J27" s="25">
        <v>0</v>
      </c>
      <c r="K27" s="25">
        <v>0</v>
      </c>
      <c r="L27" s="25">
        <v>0</v>
      </c>
      <c r="M27" s="25">
        <v>0</v>
      </c>
      <c r="N27" s="25">
        <v>0</v>
      </c>
      <c r="O27" s="29">
        <f>+I27+K27+M27</f>
        <v>0</v>
      </c>
      <c r="P27" s="29">
        <f>+J27+L27+N27</f>
        <v>0</v>
      </c>
      <c r="Q27" s="25">
        <v>0</v>
      </c>
      <c r="R27" s="25">
        <v>0</v>
      </c>
      <c r="S27" s="25">
        <v>0</v>
      </c>
      <c r="T27" s="25">
        <v>0</v>
      </c>
      <c r="U27" s="25">
        <v>1</v>
      </c>
      <c r="V27" s="25">
        <v>0</v>
      </c>
      <c r="W27" s="29">
        <f>+Q27+S27+U27</f>
        <v>1</v>
      </c>
      <c r="X27" s="29">
        <f>+R27+T27+V27</f>
        <v>0</v>
      </c>
      <c r="Y27" s="25">
        <v>0</v>
      </c>
      <c r="Z27" s="22">
        <v>1</v>
      </c>
      <c r="AA27" s="25">
        <v>0</v>
      </c>
      <c r="AB27" s="22">
        <v>0</v>
      </c>
      <c r="AC27" s="25">
        <v>0</v>
      </c>
      <c r="AD27" s="22">
        <v>0</v>
      </c>
      <c r="AE27" s="29">
        <f>+Y27+AA27+AC27</f>
        <v>0</v>
      </c>
      <c r="AF27" s="29">
        <f>+Z27+AB27+AD27</f>
        <v>1</v>
      </c>
      <c r="AG27" s="25">
        <v>0</v>
      </c>
      <c r="AH27" s="22">
        <v>0</v>
      </c>
      <c r="AI27" s="25">
        <v>0</v>
      </c>
      <c r="AJ27" s="22">
        <v>0</v>
      </c>
      <c r="AK27" s="25">
        <v>0</v>
      </c>
      <c r="AL27" s="22">
        <v>0</v>
      </c>
      <c r="AM27" s="29">
        <f>+AG27+AI27+AK27</f>
        <v>0</v>
      </c>
      <c r="AN27" s="29">
        <f>+AH27+AJ27+AL27</f>
        <v>0</v>
      </c>
      <c r="AO27" s="30">
        <f>O27+W27+AE27+AM27</f>
        <v>1</v>
      </c>
      <c r="AP27" s="30">
        <f>P27+X27+AF27+AN27</f>
        <v>1</v>
      </c>
      <c r="AQ27" s="31">
        <f>IF(AND(AP27&gt;0,AO27&gt;0),AP27/AO27,0)</f>
        <v>1</v>
      </c>
    </row>
    <row r="28" spans="1:43" ht="69.75" customHeight="1">
      <c r="A28" s="552"/>
      <c r="B28" s="552"/>
      <c r="C28" s="575"/>
      <c r="D28" s="558" t="s">
        <v>168</v>
      </c>
      <c r="E28" s="699" t="s">
        <v>169</v>
      </c>
      <c r="F28" s="700" t="s">
        <v>170</v>
      </c>
      <c r="G28" s="66" t="s">
        <v>171</v>
      </c>
      <c r="H28" s="66" t="s">
        <v>243</v>
      </c>
      <c r="I28" s="592">
        <v>0</v>
      </c>
      <c r="J28" s="592">
        <v>0</v>
      </c>
      <c r="K28" s="592">
        <v>0</v>
      </c>
      <c r="L28" s="592">
        <v>0</v>
      </c>
      <c r="M28" s="592">
        <v>0</v>
      </c>
      <c r="N28" s="592">
        <v>0</v>
      </c>
      <c r="O28" s="594">
        <f>I28+K28+M28</f>
        <v>0</v>
      </c>
      <c r="P28" s="594">
        <f>+J28+L28+N28</f>
        <v>0</v>
      </c>
      <c r="Q28" s="592">
        <v>0</v>
      </c>
      <c r="R28" s="592">
        <v>0</v>
      </c>
      <c r="S28" s="592">
        <v>0</v>
      </c>
      <c r="T28" s="592">
        <v>0</v>
      </c>
      <c r="U28" s="592">
        <v>0</v>
      </c>
      <c r="V28" s="592">
        <v>0</v>
      </c>
      <c r="W28" s="594">
        <f>Q28+S28+U28</f>
        <v>0</v>
      </c>
      <c r="X28" s="594">
        <f>+R28+T28+V28</f>
        <v>0</v>
      </c>
      <c r="Y28" s="592">
        <v>0</v>
      </c>
      <c r="Z28" s="652">
        <v>0</v>
      </c>
      <c r="AA28" s="592">
        <v>0</v>
      </c>
      <c r="AB28" s="652">
        <v>0</v>
      </c>
      <c r="AC28" s="592">
        <v>14</v>
      </c>
      <c r="AD28" s="652">
        <v>14</v>
      </c>
      <c r="AE28" s="594">
        <f>Y28+AA28+AC28</f>
        <v>14</v>
      </c>
      <c r="AF28" s="594">
        <f>+Z28+AB28+AD28</f>
        <v>14</v>
      </c>
      <c r="AG28" s="592">
        <v>0</v>
      </c>
      <c r="AH28" s="652">
        <v>0</v>
      </c>
      <c r="AI28" s="592">
        <v>0</v>
      </c>
      <c r="AJ28" s="652">
        <v>0</v>
      </c>
      <c r="AK28" s="592">
        <v>0</v>
      </c>
      <c r="AL28" s="652">
        <v>0</v>
      </c>
      <c r="AM28" s="594">
        <f>AG28+AI28+AK28</f>
        <v>0</v>
      </c>
      <c r="AN28" s="594">
        <f>+AH28+AJ28+AL28</f>
        <v>0</v>
      </c>
      <c r="AO28" s="590">
        <f>O28+W28+AE28+AM28</f>
        <v>14</v>
      </c>
      <c r="AP28" s="590">
        <f>P28+X28+AF28+AN28</f>
        <v>14</v>
      </c>
      <c r="AQ28" s="568">
        <f>IF(AND(AP28&gt;0,AO28&gt;0),AP28/AO28,0)</f>
        <v>1</v>
      </c>
    </row>
    <row r="29" spans="1:43" ht="66.75" customHeight="1">
      <c r="A29" s="552"/>
      <c r="B29" s="552"/>
      <c r="C29" s="575"/>
      <c r="D29" s="558"/>
      <c r="E29" s="639"/>
      <c r="F29" s="598"/>
      <c r="G29" s="39" t="s">
        <v>172</v>
      </c>
      <c r="H29" s="66" t="s">
        <v>164</v>
      </c>
      <c r="I29" s="656"/>
      <c r="J29" s="656"/>
      <c r="K29" s="656"/>
      <c r="L29" s="656"/>
      <c r="M29" s="656"/>
      <c r="N29" s="656"/>
      <c r="O29" s="654"/>
      <c r="P29" s="654"/>
      <c r="Q29" s="656"/>
      <c r="R29" s="656"/>
      <c r="S29" s="656"/>
      <c r="T29" s="656"/>
      <c r="U29" s="656"/>
      <c r="V29" s="656"/>
      <c r="W29" s="654"/>
      <c r="X29" s="654"/>
      <c r="Y29" s="656"/>
      <c r="Z29" s="657"/>
      <c r="AA29" s="656"/>
      <c r="AB29" s="657"/>
      <c r="AC29" s="656"/>
      <c r="AD29" s="657"/>
      <c r="AE29" s="654"/>
      <c r="AF29" s="654"/>
      <c r="AG29" s="656"/>
      <c r="AH29" s="657"/>
      <c r="AI29" s="656"/>
      <c r="AJ29" s="657"/>
      <c r="AK29" s="656"/>
      <c r="AL29" s="657"/>
      <c r="AM29" s="654"/>
      <c r="AN29" s="654"/>
      <c r="AO29" s="638"/>
      <c r="AP29" s="638"/>
      <c r="AQ29" s="569"/>
    </row>
    <row r="30" spans="1:43" ht="59.25" customHeight="1">
      <c r="A30" s="552"/>
      <c r="B30" s="552"/>
      <c r="C30" s="575"/>
      <c r="D30" s="558"/>
      <c r="E30" s="639"/>
      <c r="F30" s="598"/>
      <c r="G30" s="66" t="s">
        <v>173</v>
      </c>
      <c r="H30" s="557" t="s">
        <v>243</v>
      </c>
      <c r="I30" s="656"/>
      <c r="J30" s="656"/>
      <c r="K30" s="656"/>
      <c r="L30" s="656"/>
      <c r="M30" s="656"/>
      <c r="N30" s="656"/>
      <c r="O30" s="654"/>
      <c r="P30" s="654"/>
      <c r="Q30" s="656"/>
      <c r="R30" s="656"/>
      <c r="S30" s="656"/>
      <c r="T30" s="656"/>
      <c r="U30" s="656"/>
      <c r="V30" s="656"/>
      <c r="W30" s="654"/>
      <c r="X30" s="654"/>
      <c r="Y30" s="656"/>
      <c r="Z30" s="657"/>
      <c r="AA30" s="656"/>
      <c r="AB30" s="657"/>
      <c r="AC30" s="656"/>
      <c r="AD30" s="657"/>
      <c r="AE30" s="654"/>
      <c r="AF30" s="654"/>
      <c r="AG30" s="656"/>
      <c r="AH30" s="657"/>
      <c r="AI30" s="656"/>
      <c r="AJ30" s="657"/>
      <c r="AK30" s="656"/>
      <c r="AL30" s="657"/>
      <c r="AM30" s="654"/>
      <c r="AN30" s="654"/>
      <c r="AO30" s="638"/>
      <c r="AP30" s="638"/>
      <c r="AQ30" s="569"/>
    </row>
    <row r="31" spans="1:43" ht="76.5" customHeight="1">
      <c r="A31" s="553"/>
      <c r="B31" s="553"/>
      <c r="C31" s="576"/>
      <c r="D31" s="558"/>
      <c r="E31" s="639"/>
      <c r="F31" s="598"/>
      <c r="G31" s="66" t="s">
        <v>189</v>
      </c>
      <c r="H31" s="558"/>
      <c r="I31" s="593"/>
      <c r="J31" s="593"/>
      <c r="K31" s="593"/>
      <c r="L31" s="593"/>
      <c r="M31" s="593"/>
      <c r="N31" s="593"/>
      <c r="O31" s="595"/>
      <c r="P31" s="595"/>
      <c r="Q31" s="593"/>
      <c r="R31" s="593"/>
      <c r="S31" s="593"/>
      <c r="T31" s="593"/>
      <c r="U31" s="593"/>
      <c r="V31" s="593"/>
      <c r="W31" s="595"/>
      <c r="X31" s="595"/>
      <c r="Y31" s="593"/>
      <c r="Z31" s="653"/>
      <c r="AA31" s="593"/>
      <c r="AB31" s="653"/>
      <c r="AC31" s="593"/>
      <c r="AD31" s="653"/>
      <c r="AE31" s="595"/>
      <c r="AF31" s="595"/>
      <c r="AG31" s="593"/>
      <c r="AH31" s="653"/>
      <c r="AI31" s="593"/>
      <c r="AJ31" s="653"/>
      <c r="AK31" s="593"/>
      <c r="AL31" s="653"/>
      <c r="AM31" s="595"/>
      <c r="AN31" s="595"/>
      <c r="AO31" s="591"/>
      <c r="AP31" s="591"/>
      <c r="AQ31" s="570"/>
    </row>
    <row r="32" spans="1:43" ht="18">
      <c r="A32" s="584" t="s">
        <v>377</v>
      </c>
      <c r="B32" s="585"/>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85"/>
      <c r="AL32" s="585"/>
      <c r="AM32" s="585"/>
      <c r="AN32" s="585"/>
      <c r="AO32" s="585"/>
      <c r="AP32" s="586"/>
      <c r="AQ32" s="23" t="e">
        <f>AVERAGE(AQ9:AQ31)</f>
        <v>#REF!</v>
      </c>
    </row>
    <row r="33" spans="1:8" ht="17.25">
      <c r="A33" s="4"/>
      <c r="B33" s="4"/>
      <c r="C33" s="10"/>
      <c r="D33" s="4"/>
      <c r="E33" s="4"/>
      <c r="F33" s="4"/>
      <c r="G33" s="4"/>
      <c r="H33" s="5"/>
    </row>
    <row r="34" spans="1:8" ht="13.5" customHeight="1">
      <c r="A34" s="587" t="s">
        <v>185</v>
      </c>
      <c r="B34" s="588"/>
      <c r="C34" s="588"/>
      <c r="D34" s="588"/>
      <c r="E34" s="588"/>
      <c r="F34" s="588"/>
      <c r="G34" s="588"/>
      <c r="H34" s="588"/>
    </row>
    <row r="35" spans="1:8" ht="15" customHeight="1">
      <c r="A35" s="588"/>
      <c r="B35" s="588"/>
      <c r="C35" s="588"/>
      <c r="D35" s="588"/>
      <c r="E35" s="588"/>
      <c r="F35" s="588"/>
      <c r="G35" s="588"/>
      <c r="H35" s="588"/>
    </row>
    <row r="36" spans="1:8" ht="17.25">
      <c r="A36" s="4"/>
      <c r="B36" s="589"/>
      <c r="C36" s="589"/>
      <c r="D36" s="589"/>
      <c r="E36" s="589"/>
      <c r="F36" s="589"/>
      <c r="G36" s="589"/>
      <c r="H36" s="589"/>
    </row>
    <row r="37" spans="1:8" ht="17.25">
      <c r="A37" s="4"/>
      <c r="B37" s="4"/>
      <c r="C37" s="10"/>
      <c r="D37" s="4"/>
      <c r="E37" s="4"/>
      <c r="F37" s="4"/>
      <c r="G37" s="4"/>
      <c r="H37" s="5"/>
    </row>
    <row r="38" spans="1:8" ht="17.25">
      <c r="A38" s="578" t="s">
        <v>413</v>
      </c>
      <c r="B38" s="579"/>
      <c r="C38" s="579"/>
      <c r="D38" s="4"/>
      <c r="E38" s="4"/>
      <c r="F38" s="580" t="s">
        <v>372</v>
      </c>
      <c r="G38" s="581" t="s">
        <v>391</v>
      </c>
      <c r="H38" s="581"/>
    </row>
    <row r="39" spans="1:8" ht="17.25">
      <c r="A39" s="4"/>
      <c r="B39" s="4"/>
      <c r="C39" s="10"/>
      <c r="D39" s="4"/>
      <c r="E39" s="4"/>
      <c r="F39" s="580"/>
      <c r="G39" s="582" t="s">
        <v>382</v>
      </c>
      <c r="H39" s="583"/>
    </row>
    <row r="40" spans="1:8" ht="13.5" customHeight="1">
      <c r="A40" s="4"/>
      <c r="B40" s="4"/>
      <c r="C40" s="10"/>
      <c r="D40" s="4"/>
      <c r="E40" s="4"/>
      <c r="F40" s="4"/>
      <c r="G40" s="4"/>
      <c r="H40" s="5"/>
    </row>
    <row r="41" spans="1:8" ht="15" customHeight="1">
      <c r="A41" s="4"/>
      <c r="B41" s="4"/>
      <c r="C41" s="10"/>
      <c r="D41" s="4"/>
      <c r="E41" s="4"/>
      <c r="F41" s="4"/>
      <c r="G41" s="4"/>
      <c r="H41" s="5"/>
    </row>
    <row r="42" spans="1:8" ht="17.25">
      <c r="A42" s="4"/>
      <c r="B42" s="4"/>
      <c r="C42" s="10"/>
      <c r="D42" s="4"/>
      <c r="E42" s="4"/>
      <c r="F42" s="4"/>
      <c r="G42" s="4"/>
      <c r="H42" s="5"/>
    </row>
    <row r="43" spans="1:8" ht="15" customHeight="1">
      <c r="A43" s="4"/>
      <c r="B43" s="4"/>
      <c r="C43" s="10"/>
      <c r="D43" s="577" t="s">
        <v>392</v>
      </c>
      <c r="E43" s="577"/>
      <c r="F43" s="577"/>
      <c r="G43" s="577"/>
      <c r="H43" s="4"/>
    </row>
    <row r="44" spans="1:8" ht="15" customHeight="1">
      <c r="A44" s="4"/>
      <c r="B44" s="4"/>
      <c r="C44" s="10"/>
      <c r="D44" s="4"/>
      <c r="E44" s="4"/>
      <c r="F44" s="5"/>
      <c r="G44" s="4"/>
      <c r="H44" s="4"/>
    </row>
    <row r="45" spans="1:8" ht="15" customHeight="1">
      <c r="A45" s="4"/>
      <c r="B45" s="4"/>
      <c r="C45" s="10"/>
      <c r="D45" s="577" t="s">
        <v>383</v>
      </c>
      <c r="E45" s="577"/>
      <c r="F45" s="577"/>
      <c r="G45" s="577"/>
      <c r="H45" s="4"/>
    </row>
    <row r="46" spans="1:8" ht="15" customHeight="1">
      <c r="A46" s="4"/>
      <c r="B46" s="4"/>
      <c r="C46" s="10"/>
      <c r="D46" s="4"/>
      <c r="E46" s="4"/>
      <c r="F46" s="5"/>
      <c r="G46" s="4"/>
      <c r="H46" s="4"/>
    </row>
    <row r="47" spans="1:8" ht="15" customHeight="1">
      <c r="A47" s="4"/>
      <c r="B47" s="4"/>
      <c r="C47" s="10"/>
      <c r="D47" s="577" t="s">
        <v>384</v>
      </c>
      <c r="E47" s="577"/>
      <c r="F47" s="577"/>
      <c r="G47" s="577"/>
      <c r="H47" s="4"/>
    </row>
  </sheetData>
  <sheetProtection algorithmName="SHA-512" hashValue="9NVJaJsp4+ctWsHI75knEvLDVUDwCobQwXgqWohD9QKhjkp168S3AxwqjqmCQvBhS4UQHwiVM0I7WD0NElebqA==" saltValue="veZz2kdtFdDzVJLibjeGIA==" spinCount="100000" sheet="1" objects="1" scenarios="1"/>
  <mergeCells count="283">
    <mergeCell ref="A9:A31"/>
    <mergeCell ref="B27:B31"/>
    <mergeCell ref="C9:C31"/>
    <mergeCell ref="D47:G47"/>
    <mergeCell ref="B9:B13"/>
    <mergeCell ref="A38:C38"/>
    <mergeCell ref="F38:F39"/>
    <mergeCell ref="G38:H38"/>
    <mergeCell ref="G39:H39"/>
    <mergeCell ref="D43:G43"/>
    <mergeCell ref="D45:G45"/>
    <mergeCell ref="A32:AP32"/>
    <mergeCell ref="A34:H35"/>
    <mergeCell ref="B36:H36"/>
    <mergeCell ref="AO28:AO31"/>
    <mergeCell ref="AP28:AP31"/>
    <mergeCell ref="U28:U31"/>
    <mergeCell ref="V28:V31"/>
    <mergeCell ref="K28:K31"/>
    <mergeCell ref="L28:L31"/>
    <mergeCell ref="M28:M31"/>
    <mergeCell ref="N28:N31"/>
    <mergeCell ref="O28:O31"/>
    <mergeCell ref="P28:P31"/>
    <mergeCell ref="AQ28:AQ31"/>
    <mergeCell ref="H30:H31"/>
    <mergeCell ref="AI28:AI31"/>
    <mergeCell ref="AJ28:AJ31"/>
    <mergeCell ref="AK28:AK31"/>
    <mergeCell ref="AL28:AL31"/>
    <mergeCell ref="AM28:AM31"/>
    <mergeCell ref="AN28:AN31"/>
    <mergeCell ref="AC28:AC31"/>
    <mergeCell ref="AD28:AD31"/>
    <mergeCell ref="AE28:AE31"/>
    <mergeCell ref="AF28:AF31"/>
    <mergeCell ref="AG28:AG31"/>
    <mergeCell ref="AH28:AH31"/>
    <mergeCell ref="W28:W31"/>
    <mergeCell ref="X28:X31"/>
    <mergeCell ref="Y28:Y31"/>
    <mergeCell ref="Z28:Z31"/>
    <mergeCell ref="AA28:AA31"/>
    <mergeCell ref="AB28:AB31"/>
    <mergeCell ref="Q28:Q31"/>
    <mergeCell ref="R28:R31"/>
    <mergeCell ref="S28:S31"/>
    <mergeCell ref="T28:T31"/>
    <mergeCell ref="D28:D31"/>
    <mergeCell ref="E28:E31"/>
    <mergeCell ref="F28:F31"/>
    <mergeCell ref="I28:I31"/>
    <mergeCell ref="J28:J31"/>
    <mergeCell ref="AQ23:AQ26"/>
    <mergeCell ref="AK23:AK26"/>
    <mergeCell ref="AL23:AL26"/>
    <mergeCell ref="AM23:AM26"/>
    <mergeCell ref="AN23:AN26"/>
    <mergeCell ref="AO23:AO26"/>
    <mergeCell ref="AP23:AP26"/>
    <mergeCell ref="AE23:AE26"/>
    <mergeCell ref="AF23:AF26"/>
    <mergeCell ref="AG23:AG26"/>
    <mergeCell ref="AH23:AH26"/>
    <mergeCell ref="AI23:AI26"/>
    <mergeCell ref="AJ23:AJ26"/>
    <mergeCell ref="Y23:Y26"/>
    <mergeCell ref="Z23:Z26"/>
    <mergeCell ref="AA23:AA26"/>
    <mergeCell ref="AB23:AB26"/>
    <mergeCell ref="AC23:AC26"/>
    <mergeCell ref="AD23:AD26"/>
    <mergeCell ref="S23:S26"/>
    <mergeCell ref="T23:T26"/>
    <mergeCell ref="U23:U26"/>
    <mergeCell ref="V23:V26"/>
    <mergeCell ref="W23:W26"/>
    <mergeCell ref="X23:X26"/>
    <mergeCell ref="M23:M26"/>
    <mergeCell ref="N23:N26"/>
    <mergeCell ref="O23:O26"/>
    <mergeCell ref="P23:P26"/>
    <mergeCell ref="Q23:Q26"/>
    <mergeCell ref="R23:R26"/>
    <mergeCell ref="AP18:AP21"/>
    <mergeCell ref="AQ18:AQ21"/>
    <mergeCell ref="D23:D26"/>
    <mergeCell ref="E23:E26"/>
    <mergeCell ref="F23:F26"/>
    <mergeCell ref="H23:H26"/>
    <mergeCell ref="I23:I26"/>
    <mergeCell ref="J23:J26"/>
    <mergeCell ref="K23:K26"/>
    <mergeCell ref="L23:L26"/>
    <mergeCell ref="AJ18:AJ21"/>
    <mergeCell ref="AK18:AK21"/>
    <mergeCell ref="AL18:AL21"/>
    <mergeCell ref="AM18:AM21"/>
    <mergeCell ref="AN18:AN21"/>
    <mergeCell ref="AO18:AO21"/>
    <mergeCell ref="AD18:AD21"/>
    <mergeCell ref="AE18:AE21"/>
    <mergeCell ref="AF18:AF21"/>
    <mergeCell ref="AG18:AG21"/>
    <mergeCell ref="AH18:AH21"/>
    <mergeCell ref="AI18:AI21"/>
    <mergeCell ref="L18:L21"/>
    <mergeCell ref="M18:M21"/>
    <mergeCell ref="AO16:AO17"/>
    <mergeCell ref="AP16:AP17"/>
    <mergeCell ref="AQ16:AQ17"/>
    <mergeCell ref="AK16:AK17"/>
    <mergeCell ref="AL16:AL17"/>
    <mergeCell ref="AM16:AM17"/>
    <mergeCell ref="AN16:AN17"/>
    <mergeCell ref="T16:T17"/>
    <mergeCell ref="U16:U17"/>
    <mergeCell ref="V16:V17"/>
    <mergeCell ref="AI16:AI17"/>
    <mergeCell ref="AJ16:AJ17"/>
    <mergeCell ref="AC16:AC17"/>
    <mergeCell ref="AD16:AD17"/>
    <mergeCell ref="AE16:AE17"/>
    <mergeCell ref="AF16:AF17"/>
    <mergeCell ref="AG16:AG17"/>
    <mergeCell ref="AH16:AH17"/>
    <mergeCell ref="W16:W17"/>
    <mergeCell ref="X16:X17"/>
    <mergeCell ref="Y16:Y17"/>
    <mergeCell ref="Z16:Z17"/>
    <mergeCell ref="AA16:AA17"/>
    <mergeCell ref="AB16:AB17"/>
    <mergeCell ref="Z18:Z21"/>
    <mergeCell ref="AA18:AA21"/>
    <mergeCell ref="AB18:AB21"/>
    <mergeCell ref="AC18:AC21"/>
    <mergeCell ref="R18:R21"/>
    <mergeCell ref="S18:S21"/>
    <mergeCell ref="T18:T21"/>
    <mergeCell ref="U18:U21"/>
    <mergeCell ref="D18:D21"/>
    <mergeCell ref="E18:E21"/>
    <mergeCell ref="F18:F21"/>
    <mergeCell ref="H18:H21"/>
    <mergeCell ref="I18:I21"/>
    <mergeCell ref="J18:J21"/>
    <mergeCell ref="K18:K21"/>
    <mergeCell ref="X18:X21"/>
    <mergeCell ref="Y18:Y21"/>
    <mergeCell ref="V18:V21"/>
    <mergeCell ref="W18:W21"/>
    <mergeCell ref="N18:N21"/>
    <mergeCell ref="O18:O21"/>
    <mergeCell ref="P18:P21"/>
    <mergeCell ref="Q18:Q21"/>
    <mergeCell ref="Q16:Q17"/>
    <mergeCell ref="R16:R17"/>
    <mergeCell ref="S16:S17"/>
    <mergeCell ref="K16:K17"/>
    <mergeCell ref="L16:L17"/>
    <mergeCell ref="M16:M17"/>
    <mergeCell ref="N16:N17"/>
    <mergeCell ref="O16:O17"/>
    <mergeCell ref="P16:P17"/>
    <mergeCell ref="D16:D17"/>
    <mergeCell ref="E16:E17"/>
    <mergeCell ref="F16:F17"/>
    <mergeCell ref="H16:H17"/>
    <mergeCell ref="I16:I17"/>
    <mergeCell ref="J16:J17"/>
    <mergeCell ref="AL14:AL15"/>
    <mergeCell ref="AM14:AM15"/>
    <mergeCell ref="AN14:AN15"/>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AO14:AO15"/>
    <mergeCell ref="AP14:AP15"/>
    <mergeCell ref="AQ14:AQ15"/>
    <mergeCell ref="AF14:AF15"/>
    <mergeCell ref="AG14:AG15"/>
    <mergeCell ref="AH14:AH15"/>
    <mergeCell ref="AI14:AI15"/>
    <mergeCell ref="AJ14:AJ15"/>
    <mergeCell ref="AK14:AK15"/>
    <mergeCell ref="Q14:Q15"/>
    <mergeCell ref="R14:R15"/>
    <mergeCell ref="S14:S15"/>
    <mergeCell ref="F14:F15"/>
    <mergeCell ref="I14:I15"/>
    <mergeCell ref="J14:J15"/>
    <mergeCell ref="K14:K15"/>
    <mergeCell ref="L14:L15"/>
    <mergeCell ref="M14:M15"/>
    <mergeCell ref="B14:B26"/>
    <mergeCell ref="D14:D15"/>
    <mergeCell ref="E14:E15"/>
    <mergeCell ref="AO9:AO13"/>
    <mergeCell ref="AP9:AP13"/>
    <mergeCell ref="AQ9:AQ13"/>
    <mergeCell ref="AI9:AI13"/>
    <mergeCell ref="AJ9:AJ13"/>
    <mergeCell ref="AK9:AK13"/>
    <mergeCell ref="AL9:AL13"/>
    <mergeCell ref="AM9:AM13"/>
    <mergeCell ref="AN9:AN13"/>
    <mergeCell ref="AC9:AC13"/>
    <mergeCell ref="AD9:AD13"/>
    <mergeCell ref="AE9:AE13"/>
    <mergeCell ref="AF9:AF13"/>
    <mergeCell ref="AG9:AG13"/>
    <mergeCell ref="AH9:AH13"/>
    <mergeCell ref="W9:W13"/>
    <mergeCell ref="X9:X13"/>
    <mergeCell ref="Y9:Y13"/>
    <mergeCell ref="Z9:Z13"/>
    <mergeCell ref="AA9:AA13"/>
    <mergeCell ref="AB9:AB13"/>
    <mergeCell ref="Q9:Q13"/>
    <mergeCell ref="R9:R13"/>
    <mergeCell ref="S9:S13"/>
    <mergeCell ref="T9:T13"/>
    <mergeCell ref="U9:U13"/>
    <mergeCell ref="V9:V13"/>
    <mergeCell ref="K9:K13"/>
    <mergeCell ref="L9:L13"/>
    <mergeCell ref="M9:M13"/>
    <mergeCell ref="N9:N13"/>
    <mergeCell ref="O9:O13"/>
    <mergeCell ref="P9:P13"/>
    <mergeCell ref="D9:D13"/>
    <mergeCell ref="E9:E13"/>
    <mergeCell ref="F9:F13"/>
    <mergeCell ref="I9:I13"/>
    <mergeCell ref="J9:J13"/>
    <mergeCell ref="AG7:AH7"/>
    <mergeCell ref="AI7:AJ7"/>
    <mergeCell ref="AK7:AL7"/>
    <mergeCell ref="AM7:AN7"/>
    <mergeCell ref="U7:V7"/>
    <mergeCell ref="W7:X7"/>
    <mergeCell ref="Y7:Z7"/>
    <mergeCell ref="AA7:AB7"/>
    <mergeCell ref="AC7:AD7"/>
    <mergeCell ref="AE7:AF7"/>
    <mergeCell ref="I7:J7"/>
    <mergeCell ref="K7:L7"/>
    <mergeCell ref="M7:N7"/>
    <mergeCell ref="O7:P7"/>
    <mergeCell ref="Q7:R7"/>
    <mergeCell ref="S7:T7"/>
    <mergeCell ref="G5:G8"/>
    <mergeCell ref="H5:H8"/>
    <mergeCell ref="I5:AN5"/>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rowBreaks count="2" manualBreakCount="2">
    <brk id="13" max="16383" man="1"/>
    <brk id="27" max="16383"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AQ25"/>
  <sheetViews>
    <sheetView showGridLines="0" topLeftCell="AC3" zoomScale="65" zoomScaleNormal="65" workbookViewId="0">
      <selection activeCell="AH9" sqref="AH9"/>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536"/>
      <c r="B1" s="536"/>
      <c r="C1" s="536"/>
      <c r="D1" s="537" t="s">
        <v>345</v>
      </c>
      <c r="E1" s="537"/>
      <c r="F1" s="537"/>
      <c r="G1" s="537"/>
      <c r="H1" s="537"/>
    </row>
    <row r="2" spans="1:43" ht="39.75" customHeight="1">
      <c r="A2" s="536"/>
      <c r="B2" s="536"/>
      <c r="C2" s="536"/>
      <c r="D2" s="537">
        <v>2015</v>
      </c>
      <c r="E2" s="537"/>
      <c r="F2" s="537"/>
      <c r="G2" s="537"/>
      <c r="H2" s="537"/>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538"/>
      <c r="AP4" s="539"/>
      <c r="AQ4" s="540"/>
    </row>
    <row r="5" spans="1:43" ht="13.5" customHeight="1">
      <c r="A5" s="541" t="s">
        <v>0</v>
      </c>
      <c r="B5" s="541" t="s">
        <v>1</v>
      </c>
      <c r="C5" s="541" t="s">
        <v>2</v>
      </c>
      <c r="D5" s="543" t="s">
        <v>3</v>
      </c>
      <c r="E5" s="543" t="s">
        <v>4</v>
      </c>
      <c r="F5" s="543" t="s">
        <v>5</v>
      </c>
      <c r="G5" s="543" t="s">
        <v>6</v>
      </c>
      <c r="H5" s="543" t="s">
        <v>7</v>
      </c>
      <c r="I5" s="554" t="s">
        <v>346</v>
      </c>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45" t="s">
        <v>347</v>
      </c>
      <c r="AP5" s="546" t="s">
        <v>348</v>
      </c>
      <c r="AQ5" s="546" t="s">
        <v>378</v>
      </c>
    </row>
    <row r="6" spans="1:43" ht="13.5" customHeight="1">
      <c r="A6" s="541"/>
      <c r="B6" s="541"/>
      <c r="C6" s="541"/>
      <c r="D6" s="543"/>
      <c r="E6" s="543"/>
      <c r="F6" s="543"/>
      <c r="G6" s="543"/>
      <c r="H6" s="543"/>
      <c r="I6" s="547" t="s">
        <v>349</v>
      </c>
      <c r="J6" s="547"/>
      <c r="K6" s="547"/>
      <c r="L6" s="547"/>
      <c r="M6" s="547"/>
      <c r="N6" s="547"/>
      <c r="O6" s="547"/>
      <c r="P6" s="547"/>
      <c r="Q6" s="547" t="s">
        <v>350</v>
      </c>
      <c r="R6" s="547"/>
      <c r="S6" s="547"/>
      <c r="T6" s="547"/>
      <c r="U6" s="547"/>
      <c r="V6" s="547"/>
      <c r="W6" s="547"/>
      <c r="X6" s="547"/>
      <c r="Y6" s="547" t="s">
        <v>351</v>
      </c>
      <c r="Z6" s="547"/>
      <c r="AA6" s="547"/>
      <c r="AB6" s="547"/>
      <c r="AC6" s="547"/>
      <c r="AD6" s="547"/>
      <c r="AE6" s="547"/>
      <c r="AF6" s="547"/>
      <c r="AG6" s="547" t="s">
        <v>352</v>
      </c>
      <c r="AH6" s="547"/>
      <c r="AI6" s="547"/>
      <c r="AJ6" s="547"/>
      <c r="AK6" s="547"/>
      <c r="AL6" s="547"/>
      <c r="AM6" s="547"/>
      <c r="AN6" s="547"/>
      <c r="AO6" s="545"/>
      <c r="AP6" s="546"/>
      <c r="AQ6" s="546"/>
    </row>
    <row r="7" spans="1:43" ht="17.25" customHeight="1">
      <c r="A7" s="541"/>
      <c r="B7" s="541"/>
      <c r="C7" s="541"/>
      <c r="D7" s="543"/>
      <c r="E7" s="543"/>
      <c r="F7" s="543"/>
      <c r="G7" s="543"/>
      <c r="H7" s="543"/>
      <c r="I7" s="550" t="s">
        <v>353</v>
      </c>
      <c r="J7" s="550"/>
      <c r="K7" s="550" t="s">
        <v>354</v>
      </c>
      <c r="L7" s="550"/>
      <c r="M7" s="550" t="s">
        <v>355</v>
      </c>
      <c r="N7" s="550"/>
      <c r="O7" s="548" t="s">
        <v>356</v>
      </c>
      <c r="P7" s="549"/>
      <c r="Q7" s="550" t="s">
        <v>357</v>
      </c>
      <c r="R7" s="550"/>
      <c r="S7" s="550" t="s">
        <v>358</v>
      </c>
      <c r="T7" s="550"/>
      <c r="U7" s="550" t="s">
        <v>359</v>
      </c>
      <c r="V7" s="550"/>
      <c r="W7" s="548" t="s">
        <v>356</v>
      </c>
      <c r="X7" s="549"/>
      <c r="Y7" s="550" t="s">
        <v>360</v>
      </c>
      <c r="Z7" s="550"/>
      <c r="AA7" s="550" t="s">
        <v>361</v>
      </c>
      <c r="AB7" s="550"/>
      <c r="AC7" s="550" t="s">
        <v>362</v>
      </c>
      <c r="AD7" s="550"/>
      <c r="AE7" s="548" t="s">
        <v>356</v>
      </c>
      <c r="AF7" s="549"/>
      <c r="AG7" s="550" t="s">
        <v>363</v>
      </c>
      <c r="AH7" s="550"/>
      <c r="AI7" s="550" t="s">
        <v>364</v>
      </c>
      <c r="AJ7" s="550"/>
      <c r="AK7" s="550" t="s">
        <v>365</v>
      </c>
      <c r="AL7" s="550"/>
      <c r="AM7" s="548" t="s">
        <v>356</v>
      </c>
      <c r="AN7" s="549"/>
      <c r="AO7" s="545"/>
      <c r="AP7" s="546"/>
      <c r="AQ7" s="546"/>
    </row>
    <row r="8" spans="1:43" ht="15.75" customHeight="1">
      <c r="A8" s="542"/>
      <c r="B8" s="542"/>
      <c r="C8" s="542"/>
      <c r="D8" s="544"/>
      <c r="E8" s="544"/>
      <c r="F8" s="544"/>
      <c r="G8" s="544"/>
      <c r="H8" s="544"/>
      <c r="I8" s="12" t="s">
        <v>366</v>
      </c>
      <c r="J8" s="13" t="s">
        <v>367</v>
      </c>
      <c r="K8" s="12" t="s">
        <v>366</v>
      </c>
      <c r="L8" s="13" t="s">
        <v>367</v>
      </c>
      <c r="M8" s="12" t="s">
        <v>366</v>
      </c>
      <c r="N8" s="13" t="s">
        <v>367</v>
      </c>
      <c r="O8" s="14" t="s">
        <v>366</v>
      </c>
      <c r="P8" s="15" t="s">
        <v>367</v>
      </c>
      <c r="Q8" s="78" t="s">
        <v>366</v>
      </c>
      <c r="R8" s="79" t="s">
        <v>367</v>
      </c>
      <c r="S8" s="78" t="s">
        <v>366</v>
      </c>
      <c r="T8" s="79" t="s">
        <v>367</v>
      </c>
      <c r="U8" s="78" t="s">
        <v>366</v>
      </c>
      <c r="V8" s="79" t="s">
        <v>367</v>
      </c>
      <c r="W8" s="80" t="s">
        <v>366</v>
      </c>
      <c r="X8" s="81" t="s">
        <v>367</v>
      </c>
      <c r="Y8" s="78" t="s">
        <v>366</v>
      </c>
      <c r="Z8" s="79" t="s">
        <v>367</v>
      </c>
      <c r="AA8" s="78" t="s">
        <v>366</v>
      </c>
      <c r="AB8" s="79" t="s">
        <v>367</v>
      </c>
      <c r="AC8" s="78" t="s">
        <v>366</v>
      </c>
      <c r="AD8" s="79" t="s">
        <v>367</v>
      </c>
      <c r="AE8" s="80" t="s">
        <v>366</v>
      </c>
      <c r="AF8" s="81" t="s">
        <v>367</v>
      </c>
      <c r="AG8" s="78" t="s">
        <v>366</v>
      </c>
      <c r="AH8" s="79" t="s">
        <v>367</v>
      </c>
      <c r="AI8" s="78" t="s">
        <v>366</v>
      </c>
      <c r="AJ8" s="79" t="s">
        <v>367</v>
      </c>
      <c r="AK8" s="78" t="s">
        <v>366</v>
      </c>
      <c r="AL8" s="79" t="s">
        <v>367</v>
      </c>
      <c r="AM8" s="80" t="s">
        <v>366</v>
      </c>
      <c r="AN8" s="81" t="s">
        <v>367</v>
      </c>
      <c r="AO8" s="545"/>
      <c r="AP8" s="546"/>
      <c r="AQ8" s="546"/>
    </row>
    <row r="9" spans="1:43" ht="120.75">
      <c r="A9" s="61" t="s">
        <v>100</v>
      </c>
      <c r="B9" s="61" t="s">
        <v>402</v>
      </c>
      <c r="C9" s="73" t="s">
        <v>101</v>
      </c>
      <c r="D9" s="75" t="s">
        <v>256</v>
      </c>
      <c r="E9" s="74">
        <v>1</v>
      </c>
      <c r="F9" s="76" t="s">
        <v>248</v>
      </c>
      <c r="G9" s="66" t="s">
        <v>133</v>
      </c>
      <c r="H9" s="66" t="s">
        <v>249</v>
      </c>
      <c r="I9" s="69">
        <v>0</v>
      </c>
      <c r="J9" s="69">
        <v>0</v>
      </c>
      <c r="K9" s="69">
        <v>0</v>
      </c>
      <c r="L9" s="69">
        <v>0</v>
      </c>
      <c r="M9" s="69">
        <v>0</v>
      </c>
      <c r="N9" s="69">
        <v>0</v>
      </c>
      <c r="O9" s="70">
        <f>SUM(I9+K9+M9)</f>
        <v>0</v>
      </c>
      <c r="P9" s="70">
        <f>SUM(J9+L9+N9)</f>
        <v>0</v>
      </c>
      <c r="Q9" s="69">
        <v>0</v>
      </c>
      <c r="R9" s="69">
        <v>0</v>
      </c>
      <c r="S9" s="69">
        <v>0</v>
      </c>
      <c r="T9" s="69">
        <v>0</v>
      </c>
      <c r="U9" s="69">
        <v>0.5</v>
      </c>
      <c r="V9" s="69">
        <v>0.33</v>
      </c>
      <c r="W9" s="72">
        <f>SUM(Q9+S9+U9)</f>
        <v>0.5</v>
      </c>
      <c r="X9" s="72">
        <f>SUM(R9+T9+V9)</f>
        <v>0.33</v>
      </c>
      <c r="Y9" s="71">
        <v>0</v>
      </c>
      <c r="Z9" s="71">
        <v>0</v>
      </c>
      <c r="AA9" s="71">
        <v>0</v>
      </c>
      <c r="AB9" s="71">
        <v>0</v>
      </c>
      <c r="AC9" s="71">
        <v>0.33</v>
      </c>
      <c r="AD9" s="71">
        <v>0.33</v>
      </c>
      <c r="AE9" s="72">
        <f>SUM(Y9+AA9+AC9)</f>
        <v>0.33</v>
      </c>
      <c r="AF9" s="72">
        <f>SUM(Z9+AB9+AD9)</f>
        <v>0.33</v>
      </c>
      <c r="AG9" s="71" t="e">
        <f>SUM('COD 03 DIR TIC POA 2019'!#REF!)</f>
        <v>#REF!</v>
      </c>
      <c r="AH9" s="99" t="e">
        <f>SUM('COD 03 DIR TIC POA 2019'!#REF!)</f>
        <v>#REF!</v>
      </c>
      <c r="AI9" s="99" t="e">
        <f>SUM('COD 03 DIR TIC POA 2019'!#REF!)</f>
        <v>#REF!</v>
      </c>
      <c r="AJ9" s="99" t="e">
        <f>SUM('COD 03 DIR TIC POA 2019'!#REF!)</f>
        <v>#REF!</v>
      </c>
      <c r="AK9" s="71">
        <v>0.17</v>
      </c>
      <c r="AL9" s="99" t="e">
        <f>SUM('COD 03 DIR TIC POA 2019'!#REF!)</f>
        <v>#REF!</v>
      </c>
      <c r="AM9" s="72" t="e">
        <f>SUM(AG9+AI9+AK9)</f>
        <v>#REF!</v>
      </c>
      <c r="AN9" s="72" t="e">
        <f>SUM(AH9+AJ9+AL9)</f>
        <v>#REF!</v>
      </c>
      <c r="AO9" s="42" t="e">
        <f>SUM(O9+W9+AE9+AM9)</f>
        <v>#REF!</v>
      </c>
      <c r="AP9" s="42" t="e">
        <f>SUM(P9+X9+AF9+AN9)</f>
        <v>#REF!</v>
      </c>
      <c r="AQ9" s="31" t="e">
        <f>IF(AND(AP9&gt;0,AO9&gt;0),AP9/AO9,0)</f>
        <v>#REF!</v>
      </c>
    </row>
    <row r="10" spans="1:43" ht="18">
      <c r="A10" s="584" t="s">
        <v>377</v>
      </c>
      <c r="B10" s="585"/>
      <c r="C10" s="585"/>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5"/>
      <c r="AL10" s="585"/>
      <c r="AM10" s="585"/>
      <c r="AN10" s="585"/>
      <c r="AO10" s="701"/>
      <c r="AP10" s="702"/>
      <c r="AQ10" s="77" t="e">
        <f>AVERAGE(AQ9:AQ9)</f>
        <v>#REF!</v>
      </c>
    </row>
    <row r="11" spans="1:43" ht="17.25">
      <c r="A11" s="4"/>
      <c r="B11" s="4"/>
      <c r="C11" s="10"/>
      <c r="D11" s="4"/>
      <c r="E11" s="4"/>
      <c r="F11" s="4"/>
      <c r="G11" s="4"/>
      <c r="H11" s="5"/>
    </row>
    <row r="12" spans="1:43" ht="13.5" customHeight="1">
      <c r="A12" s="587" t="s">
        <v>185</v>
      </c>
      <c r="B12" s="588"/>
      <c r="C12" s="588"/>
      <c r="D12" s="588"/>
      <c r="E12" s="588"/>
      <c r="F12" s="588"/>
      <c r="G12" s="588"/>
      <c r="H12" s="588"/>
    </row>
    <row r="13" spans="1:43" ht="15" customHeight="1">
      <c r="A13" s="588"/>
      <c r="B13" s="588"/>
      <c r="C13" s="588"/>
      <c r="D13" s="588"/>
      <c r="E13" s="588"/>
      <c r="F13" s="588"/>
      <c r="G13" s="588"/>
      <c r="H13" s="588"/>
    </row>
    <row r="14" spans="1:43" ht="17.25">
      <c r="A14" s="4"/>
      <c r="B14" s="589"/>
      <c r="C14" s="589"/>
      <c r="D14" s="589"/>
      <c r="E14" s="589"/>
      <c r="F14" s="589"/>
      <c r="G14" s="589"/>
      <c r="H14" s="589"/>
    </row>
    <row r="15" spans="1:43" ht="17.25">
      <c r="A15" s="4"/>
      <c r="B15" s="4"/>
      <c r="C15" s="10"/>
      <c r="D15" s="4"/>
      <c r="E15" s="4"/>
      <c r="F15" s="4"/>
      <c r="G15" s="4"/>
      <c r="H15" s="5"/>
    </row>
    <row r="16" spans="1:43" ht="17.25">
      <c r="A16" s="578" t="s">
        <v>413</v>
      </c>
      <c r="B16" s="579"/>
      <c r="C16" s="579"/>
      <c r="D16" s="4"/>
      <c r="E16" s="4"/>
      <c r="F16" s="580" t="s">
        <v>372</v>
      </c>
      <c r="G16" s="581" t="s">
        <v>391</v>
      </c>
      <c r="H16" s="581"/>
    </row>
    <row r="17" spans="1:8" ht="17.25">
      <c r="A17" s="4"/>
      <c r="B17" s="4"/>
      <c r="C17" s="10"/>
      <c r="D17" s="4"/>
      <c r="E17" s="4"/>
      <c r="F17" s="580"/>
      <c r="G17" s="582" t="s">
        <v>382</v>
      </c>
      <c r="H17" s="583"/>
    </row>
    <row r="18" spans="1:8" ht="13.5" customHeight="1">
      <c r="A18" s="4"/>
      <c r="B18" s="4"/>
      <c r="C18" s="10"/>
      <c r="D18" s="4"/>
      <c r="E18" s="4"/>
      <c r="F18" s="4"/>
      <c r="G18" s="4"/>
      <c r="H18" s="5"/>
    </row>
    <row r="19" spans="1:8" ht="15" customHeight="1">
      <c r="A19" s="4"/>
      <c r="B19" s="4"/>
      <c r="C19" s="10"/>
      <c r="D19" s="4"/>
      <c r="E19" s="4"/>
      <c r="F19" s="4"/>
      <c r="G19" s="4"/>
      <c r="H19" s="5"/>
    </row>
    <row r="20" spans="1:8" ht="17.25">
      <c r="A20" s="4"/>
      <c r="B20" s="4"/>
      <c r="C20" s="10"/>
      <c r="D20" s="4"/>
      <c r="E20" s="4"/>
      <c r="F20" s="4"/>
      <c r="G20" s="4"/>
      <c r="H20" s="5"/>
    </row>
    <row r="21" spans="1:8" ht="15" customHeight="1">
      <c r="A21" s="4"/>
      <c r="B21" s="4"/>
      <c r="C21" s="10"/>
      <c r="D21" s="577" t="s">
        <v>392</v>
      </c>
      <c r="E21" s="577"/>
      <c r="F21" s="577"/>
      <c r="G21" s="577"/>
      <c r="H21" s="4"/>
    </row>
    <row r="22" spans="1:8" ht="15" customHeight="1">
      <c r="A22" s="4"/>
      <c r="B22" s="4"/>
      <c r="C22" s="10"/>
      <c r="D22" s="4"/>
      <c r="E22" s="4"/>
      <c r="F22" s="5"/>
      <c r="G22" s="4"/>
      <c r="H22" s="4"/>
    </row>
    <row r="23" spans="1:8" ht="15" customHeight="1">
      <c r="A23" s="4"/>
      <c r="B23" s="4"/>
      <c r="C23" s="10"/>
      <c r="D23" s="577" t="s">
        <v>383</v>
      </c>
      <c r="E23" s="577"/>
      <c r="F23" s="577"/>
      <c r="G23" s="577"/>
      <c r="H23" s="4"/>
    </row>
    <row r="24" spans="1:8" ht="15" customHeight="1">
      <c r="A24" s="4"/>
      <c r="B24" s="4"/>
      <c r="C24" s="10"/>
      <c r="D24" s="4"/>
      <c r="E24" s="4"/>
      <c r="F24" s="5"/>
      <c r="G24" s="4"/>
      <c r="H24" s="4"/>
    </row>
    <row r="25" spans="1:8" ht="15" customHeight="1">
      <c r="A25" s="4"/>
      <c r="B25" s="4"/>
      <c r="C25" s="10"/>
      <c r="D25" s="577" t="s">
        <v>384</v>
      </c>
      <c r="E25" s="577"/>
      <c r="F25" s="577"/>
      <c r="G25" s="577"/>
      <c r="H25" s="4"/>
    </row>
  </sheetData>
  <sheetProtection algorithmName="SHA-512" hashValue="cFXQaJjPPacV0suiWZd3h+p71UwGlcWVJP1q0uYM8WDar+5z8klJ15JQ52OXXC94bd7esSzg+rscXayDkbjwnw==" saltValue="59g4goeZo2Nte5MSopJxng==" spinCount="100000" sheet="1" objects="1" scenarios="1"/>
  <mergeCells count="46">
    <mergeCell ref="D25:G25"/>
    <mergeCell ref="A16:C16"/>
    <mergeCell ref="F16:F17"/>
    <mergeCell ref="G16:H16"/>
    <mergeCell ref="G17:H17"/>
    <mergeCell ref="D21:G21"/>
    <mergeCell ref="D23:G23"/>
    <mergeCell ref="A10:AP10"/>
    <mergeCell ref="A12:H13"/>
    <mergeCell ref="B14:H14"/>
    <mergeCell ref="AG7:AH7"/>
    <mergeCell ref="AI7:AJ7"/>
    <mergeCell ref="AK7:AL7"/>
    <mergeCell ref="AM7:AN7"/>
    <mergeCell ref="U7:V7"/>
    <mergeCell ref="W7:X7"/>
    <mergeCell ref="Y7:Z7"/>
    <mergeCell ref="AA7:AB7"/>
    <mergeCell ref="AC7:AD7"/>
    <mergeCell ref="AE7:AF7"/>
    <mergeCell ref="I7:J7"/>
    <mergeCell ref="K7:L7"/>
    <mergeCell ref="M7:N7"/>
    <mergeCell ref="AG6:AN6"/>
    <mergeCell ref="O7:P7"/>
    <mergeCell ref="Q7:R7"/>
    <mergeCell ref="S7:T7"/>
    <mergeCell ref="G5:G8"/>
    <mergeCell ref="H5:H8"/>
    <mergeCell ref="I5:AN5"/>
    <mergeCell ref="A1:C2"/>
    <mergeCell ref="D1:H1"/>
    <mergeCell ref="D2:H2"/>
    <mergeCell ref="AO4:AQ4"/>
    <mergeCell ref="A5:A8"/>
    <mergeCell ref="B5:B8"/>
    <mergeCell ref="C5:C8"/>
    <mergeCell ref="D5:D8"/>
    <mergeCell ref="E5:E8"/>
    <mergeCell ref="F5:F8"/>
    <mergeCell ref="AO5:AO8"/>
    <mergeCell ref="AP5:AP8"/>
    <mergeCell ref="AQ5:AQ8"/>
    <mergeCell ref="I6:P6"/>
    <mergeCell ref="Q6:X6"/>
    <mergeCell ref="Y6:AF6"/>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AQ26"/>
  <sheetViews>
    <sheetView showGridLines="0" topLeftCell="AB1" zoomScale="65" zoomScaleNormal="65" workbookViewId="0">
      <selection activeCell="AH9" sqref="AH9:AH10"/>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536"/>
      <c r="B1" s="536"/>
      <c r="C1" s="536"/>
      <c r="D1" s="537" t="s">
        <v>345</v>
      </c>
      <c r="E1" s="537"/>
      <c r="F1" s="537"/>
      <c r="G1" s="537"/>
      <c r="H1" s="537"/>
    </row>
    <row r="2" spans="1:43" ht="39.75" customHeight="1">
      <c r="A2" s="536"/>
      <c r="B2" s="536"/>
      <c r="C2" s="536"/>
      <c r="D2" s="537">
        <v>2015</v>
      </c>
      <c r="E2" s="537"/>
      <c r="F2" s="537"/>
      <c r="G2" s="537"/>
      <c r="H2" s="537"/>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538"/>
      <c r="AP4" s="539"/>
      <c r="AQ4" s="540"/>
    </row>
    <row r="5" spans="1:43" ht="13.5" customHeight="1">
      <c r="A5" s="541" t="s">
        <v>0</v>
      </c>
      <c r="B5" s="541" t="s">
        <v>1</v>
      </c>
      <c r="C5" s="541" t="s">
        <v>2</v>
      </c>
      <c r="D5" s="543" t="s">
        <v>3</v>
      </c>
      <c r="E5" s="543" t="s">
        <v>4</v>
      </c>
      <c r="F5" s="543" t="s">
        <v>5</v>
      </c>
      <c r="G5" s="543" t="s">
        <v>6</v>
      </c>
      <c r="H5" s="543" t="s">
        <v>7</v>
      </c>
      <c r="I5" s="554" t="s">
        <v>346</v>
      </c>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45" t="s">
        <v>347</v>
      </c>
      <c r="AP5" s="546" t="s">
        <v>348</v>
      </c>
      <c r="AQ5" s="546" t="s">
        <v>378</v>
      </c>
    </row>
    <row r="6" spans="1:43" ht="13.5" customHeight="1">
      <c r="A6" s="541"/>
      <c r="B6" s="541"/>
      <c r="C6" s="541"/>
      <c r="D6" s="543"/>
      <c r="E6" s="543"/>
      <c r="F6" s="543"/>
      <c r="G6" s="543"/>
      <c r="H6" s="543"/>
      <c r="I6" s="547" t="s">
        <v>349</v>
      </c>
      <c r="J6" s="547"/>
      <c r="K6" s="547"/>
      <c r="L6" s="547"/>
      <c r="M6" s="547"/>
      <c r="N6" s="547"/>
      <c r="O6" s="547"/>
      <c r="P6" s="547"/>
      <c r="Q6" s="547" t="s">
        <v>350</v>
      </c>
      <c r="R6" s="547"/>
      <c r="S6" s="547"/>
      <c r="T6" s="547"/>
      <c r="U6" s="547"/>
      <c r="V6" s="547"/>
      <c r="W6" s="547"/>
      <c r="X6" s="547"/>
      <c r="Y6" s="547" t="s">
        <v>351</v>
      </c>
      <c r="Z6" s="547"/>
      <c r="AA6" s="547"/>
      <c r="AB6" s="547"/>
      <c r="AC6" s="547"/>
      <c r="AD6" s="547"/>
      <c r="AE6" s="547"/>
      <c r="AF6" s="547"/>
      <c r="AG6" s="547" t="s">
        <v>352</v>
      </c>
      <c r="AH6" s="547"/>
      <c r="AI6" s="547"/>
      <c r="AJ6" s="547"/>
      <c r="AK6" s="547"/>
      <c r="AL6" s="547"/>
      <c r="AM6" s="547"/>
      <c r="AN6" s="547"/>
      <c r="AO6" s="545"/>
      <c r="AP6" s="546"/>
      <c r="AQ6" s="546"/>
    </row>
    <row r="7" spans="1:43" ht="17.25" customHeight="1">
      <c r="A7" s="541"/>
      <c r="B7" s="541"/>
      <c r="C7" s="541"/>
      <c r="D7" s="543"/>
      <c r="E7" s="543"/>
      <c r="F7" s="543"/>
      <c r="G7" s="543"/>
      <c r="H7" s="543"/>
      <c r="I7" s="550" t="s">
        <v>353</v>
      </c>
      <c r="J7" s="550"/>
      <c r="K7" s="550" t="s">
        <v>354</v>
      </c>
      <c r="L7" s="550"/>
      <c r="M7" s="550" t="s">
        <v>355</v>
      </c>
      <c r="N7" s="550"/>
      <c r="O7" s="548" t="s">
        <v>356</v>
      </c>
      <c r="P7" s="549"/>
      <c r="Q7" s="550" t="s">
        <v>357</v>
      </c>
      <c r="R7" s="550"/>
      <c r="S7" s="550" t="s">
        <v>358</v>
      </c>
      <c r="T7" s="550"/>
      <c r="U7" s="550" t="s">
        <v>359</v>
      </c>
      <c r="V7" s="550"/>
      <c r="W7" s="548" t="s">
        <v>356</v>
      </c>
      <c r="X7" s="549"/>
      <c r="Y7" s="550" t="s">
        <v>360</v>
      </c>
      <c r="Z7" s="550"/>
      <c r="AA7" s="550" t="s">
        <v>361</v>
      </c>
      <c r="AB7" s="550"/>
      <c r="AC7" s="550" t="s">
        <v>362</v>
      </c>
      <c r="AD7" s="550"/>
      <c r="AE7" s="548" t="s">
        <v>356</v>
      </c>
      <c r="AF7" s="549"/>
      <c r="AG7" s="550" t="s">
        <v>363</v>
      </c>
      <c r="AH7" s="550"/>
      <c r="AI7" s="550" t="s">
        <v>364</v>
      </c>
      <c r="AJ7" s="550"/>
      <c r="AK7" s="550" t="s">
        <v>365</v>
      </c>
      <c r="AL7" s="550"/>
      <c r="AM7" s="548" t="s">
        <v>356</v>
      </c>
      <c r="AN7" s="549"/>
      <c r="AO7" s="545"/>
      <c r="AP7" s="546"/>
      <c r="AQ7" s="546"/>
    </row>
    <row r="8" spans="1:43" ht="15.75" customHeight="1">
      <c r="A8" s="542"/>
      <c r="B8" s="542"/>
      <c r="C8" s="542"/>
      <c r="D8" s="544"/>
      <c r="E8" s="544"/>
      <c r="F8" s="544"/>
      <c r="G8" s="544"/>
      <c r="H8" s="544"/>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545"/>
      <c r="AP8" s="546"/>
      <c r="AQ8" s="546"/>
    </row>
    <row r="9" spans="1:43" ht="63.75" customHeight="1">
      <c r="A9" s="551" t="s">
        <v>100</v>
      </c>
      <c r="B9" s="551" t="s">
        <v>211</v>
      </c>
      <c r="C9" s="574" t="s">
        <v>101</v>
      </c>
      <c r="D9" s="598" t="s">
        <v>298</v>
      </c>
      <c r="E9" s="639" t="s">
        <v>195</v>
      </c>
      <c r="F9" s="605" t="s">
        <v>330</v>
      </c>
      <c r="G9" s="66" t="s">
        <v>322</v>
      </c>
      <c r="H9" s="605" t="s">
        <v>179</v>
      </c>
      <c r="I9" s="703" t="e">
        <f>SUM(#REF!)</f>
        <v>#REF!</v>
      </c>
      <c r="J9" s="703" t="e">
        <f>SUM(#REF!)</f>
        <v>#REF!</v>
      </c>
      <c r="K9" s="703" t="e">
        <f>SUM(#REF!)</f>
        <v>#REF!</v>
      </c>
      <c r="L9" s="703" t="e">
        <f>SUM(#REF!)</f>
        <v>#REF!</v>
      </c>
      <c r="M9" s="703" t="e">
        <f>SUM(#REF!)</f>
        <v>#REF!</v>
      </c>
      <c r="N9" s="703" t="e">
        <f>SUM(#REF!)</f>
        <v>#REF!</v>
      </c>
      <c r="O9" s="705" t="e">
        <f>+I9+K9+M9</f>
        <v>#REF!</v>
      </c>
      <c r="P9" s="705" t="e">
        <f>J9+L9+N9</f>
        <v>#REF!</v>
      </c>
      <c r="Q9" s="703" t="e">
        <f>SUM(#REF!)</f>
        <v>#REF!</v>
      </c>
      <c r="R9" s="703" t="e">
        <f>SUM(#REF!)</f>
        <v>#REF!</v>
      </c>
      <c r="S9" s="703" t="e">
        <f>SUM(#REF!)</f>
        <v>#REF!</v>
      </c>
      <c r="T9" s="703" t="e">
        <f>SUM(#REF!)</f>
        <v>#REF!</v>
      </c>
      <c r="U9" s="703" t="e">
        <f>SUM(#REF!)</f>
        <v>#REF!</v>
      </c>
      <c r="V9" s="703" t="e">
        <f>SUM(#REF!)</f>
        <v>#REF!</v>
      </c>
      <c r="W9" s="705" t="e">
        <f>Q9+S9+U9</f>
        <v>#REF!</v>
      </c>
      <c r="X9" s="705" t="e">
        <f>R9+T9+V9</f>
        <v>#REF!</v>
      </c>
      <c r="Y9" s="703" t="e">
        <f>SUM(#REF!)</f>
        <v>#REF!</v>
      </c>
      <c r="Z9" s="703" t="e">
        <f>SUM(#REF!)</f>
        <v>#REF!</v>
      </c>
      <c r="AA9" s="703" t="e">
        <f>SUM(#REF!)</f>
        <v>#REF!</v>
      </c>
      <c r="AB9" s="703" t="e">
        <f>SUM(#REF!)</f>
        <v>#REF!</v>
      </c>
      <c r="AC9" s="703" t="e">
        <f>SUM(#REF!)</f>
        <v>#REF!</v>
      </c>
      <c r="AD9" s="703" t="e">
        <f>SUM(#REF!)</f>
        <v>#REF!</v>
      </c>
      <c r="AE9" s="705" t="e">
        <f>Y9+AA9+AC9</f>
        <v>#REF!</v>
      </c>
      <c r="AF9" s="705" t="e">
        <f>Z9+AB9+AD9</f>
        <v>#REF!</v>
      </c>
      <c r="AG9" s="703" t="e">
        <f>SUM(#REF!)</f>
        <v>#REF!</v>
      </c>
      <c r="AH9" s="703" t="e">
        <f>SUM(#REF!)</f>
        <v>#REF!</v>
      </c>
      <c r="AI9" s="703" t="e">
        <f>SUM(#REF!)</f>
        <v>#REF!</v>
      </c>
      <c r="AJ9" s="703" t="e">
        <f>SUM(#REF!)</f>
        <v>#REF!</v>
      </c>
      <c r="AK9" s="703" t="e">
        <f>SUM(#REF!)</f>
        <v>#REF!</v>
      </c>
      <c r="AL9" s="703" t="e">
        <f>SUM(#REF!)</f>
        <v>#REF!</v>
      </c>
      <c r="AM9" s="705" t="e">
        <f>AG9+AI9+AK9</f>
        <v>#REF!</v>
      </c>
      <c r="AN9" s="705" t="e">
        <f>AH9+AJ9+AL9</f>
        <v>#REF!</v>
      </c>
      <c r="AO9" s="707" t="e">
        <f>O9+W9+AE9+AM9</f>
        <v>#REF!</v>
      </c>
      <c r="AP9" s="707" t="e">
        <f>P9+X9+AF9+AN9</f>
        <v>#REF!</v>
      </c>
      <c r="AQ9" s="709" t="e">
        <f>IF(AND(AP9&gt;0,AO9&gt;0),AP9/AO9,0)</f>
        <v>#REF!</v>
      </c>
    </row>
    <row r="10" spans="1:43" ht="56.25" customHeight="1">
      <c r="A10" s="553"/>
      <c r="B10" s="553"/>
      <c r="C10" s="576"/>
      <c r="D10" s="598"/>
      <c r="E10" s="639"/>
      <c r="F10" s="605"/>
      <c r="G10" s="67" t="s">
        <v>212</v>
      </c>
      <c r="H10" s="605"/>
      <c r="I10" s="704"/>
      <c r="J10" s="704"/>
      <c r="K10" s="704"/>
      <c r="L10" s="704"/>
      <c r="M10" s="704"/>
      <c r="N10" s="704"/>
      <c r="O10" s="706"/>
      <c r="P10" s="706"/>
      <c r="Q10" s="704"/>
      <c r="R10" s="704"/>
      <c r="S10" s="704"/>
      <c r="T10" s="704"/>
      <c r="U10" s="704"/>
      <c r="V10" s="704"/>
      <c r="W10" s="706"/>
      <c r="X10" s="706"/>
      <c r="Y10" s="704"/>
      <c r="Z10" s="704"/>
      <c r="AA10" s="704"/>
      <c r="AB10" s="704"/>
      <c r="AC10" s="704"/>
      <c r="AD10" s="704"/>
      <c r="AE10" s="706"/>
      <c r="AF10" s="706"/>
      <c r="AG10" s="704"/>
      <c r="AH10" s="704"/>
      <c r="AI10" s="704"/>
      <c r="AJ10" s="704"/>
      <c r="AK10" s="704"/>
      <c r="AL10" s="704"/>
      <c r="AM10" s="706"/>
      <c r="AN10" s="706"/>
      <c r="AO10" s="708"/>
      <c r="AP10" s="708"/>
      <c r="AQ10" s="710"/>
    </row>
    <row r="11" spans="1:43" ht="18">
      <c r="A11" s="584" t="s">
        <v>377</v>
      </c>
      <c r="B11" s="585"/>
      <c r="C11" s="585"/>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5"/>
      <c r="AL11" s="585"/>
      <c r="AM11" s="585"/>
      <c r="AN11" s="585"/>
      <c r="AO11" s="585"/>
      <c r="AP11" s="586"/>
      <c r="AQ11" s="23" t="e">
        <f>AVERAGE(AQ9:AQ10)</f>
        <v>#REF!</v>
      </c>
    </row>
    <row r="12" spans="1:43" ht="17.25">
      <c r="A12" s="4"/>
      <c r="B12" s="4"/>
      <c r="C12" s="10"/>
      <c r="D12" s="4"/>
      <c r="E12" s="4"/>
      <c r="F12" s="4"/>
      <c r="G12" s="4"/>
      <c r="H12" s="5"/>
    </row>
    <row r="13" spans="1:43" ht="13.5" customHeight="1">
      <c r="A13" s="587" t="s">
        <v>185</v>
      </c>
      <c r="B13" s="588"/>
      <c r="C13" s="588"/>
      <c r="D13" s="588"/>
      <c r="E13" s="588"/>
      <c r="F13" s="588"/>
      <c r="G13" s="588"/>
      <c r="H13" s="588"/>
    </row>
    <row r="14" spans="1:43" ht="15" customHeight="1">
      <c r="A14" s="588"/>
      <c r="B14" s="588"/>
      <c r="C14" s="588"/>
      <c r="D14" s="588"/>
      <c r="E14" s="588"/>
      <c r="F14" s="588"/>
      <c r="G14" s="588"/>
      <c r="H14" s="588"/>
    </row>
    <row r="15" spans="1:43" ht="17.25">
      <c r="A15" s="4"/>
      <c r="B15" s="589"/>
      <c r="C15" s="589"/>
      <c r="D15" s="589"/>
      <c r="E15" s="589"/>
      <c r="F15" s="589"/>
      <c r="G15" s="589"/>
      <c r="H15" s="589"/>
    </row>
    <row r="16" spans="1:43" ht="17.25">
      <c r="A16" s="4"/>
      <c r="B16" s="4"/>
      <c r="C16" s="10"/>
      <c r="D16" s="4"/>
      <c r="E16" s="4"/>
      <c r="F16" s="4"/>
      <c r="G16" s="4"/>
      <c r="H16" s="5"/>
    </row>
    <row r="17" spans="1:8" ht="17.25">
      <c r="A17" s="578" t="s">
        <v>413</v>
      </c>
      <c r="B17" s="579"/>
      <c r="C17" s="579"/>
      <c r="D17" s="4"/>
      <c r="E17" s="4"/>
      <c r="F17" s="580" t="s">
        <v>372</v>
      </c>
      <c r="G17" s="581" t="s">
        <v>391</v>
      </c>
      <c r="H17" s="581"/>
    </row>
    <row r="18" spans="1:8" ht="17.25">
      <c r="A18" s="4"/>
      <c r="B18" s="4"/>
      <c r="C18" s="10"/>
      <c r="D18" s="4"/>
      <c r="E18" s="4"/>
      <c r="F18" s="580"/>
      <c r="G18" s="582" t="s">
        <v>382</v>
      </c>
      <c r="H18" s="583"/>
    </row>
    <row r="19" spans="1:8" ht="13.5" customHeight="1">
      <c r="A19" s="4"/>
      <c r="B19" s="4"/>
      <c r="C19" s="10"/>
      <c r="D19" s="4"/>
      <c r="E19" s="4"/>
      <c r="F19" s="4"/>
      <c r="G19" s="4"/>
      <c r="H19" s="5"/>
    </row>
    <row r="20" spans="1:8" ht="15" customHeight="1">
      <c r="A20" s="4"/>
      <c r="B20" s="4"/>
      <c r="C20" s="10"/>
      <c r="D20" s="4"/>
      <c r="E20" s="4"/>
      <c r="F20" s="4"/>
      <c r="G20" s="4"/>
      <c r="H20" s="5"/>
    </row>
    <row r="21" spans="1:8" ht="17.25">
      <c r="A21" s="4"/>
      <c r="B21" s="4"/>
      <c r="C21" s="10"/>
      <c r="D21" s="4"/>
      <c r="E21" s="4"/>
      <c r="F21" s="4"/>
      <c r="G21" s="4"/>
      <c r="H21" s="5"/>
    </row>
    <row r="22" spans="1:8" ht="15" customHeight="1">
      <c r="A22" s="4"/>
      <c r="B22" s="4"/>
      <c r="C22" s="10"/>
      <c r="D22" s="577" t="s">
        <v>392</v>
      </c>
      <c r="E22" s="577"/>
      <c r="F22" s="577"/>
      <c r="G22" s="577"/>
      <c r="H22" s="4"/>
    </row>
    <row r="23" spans="1:8" ht="15" customHeight="1">
      <c r="A23" s="4"/>
      <c r="B23" s="4"/>
      <c r="C23" s="10"/>
      <c r="D23" s="4"/>
      <c r="E23" s="4"/>
      <c r="F23" s="5"/>
      <c r="G23" s="4"/>
      <c r="H23" s="4"/>
    </row>
    <row r="24" spans="1:8" ht="15" customHeight="1">
      <c r="A24" s="4"/>
      <c r="B24" s="4"/>
      <c r="C24" s="10"/>
      <c r="D24" s="577" t="s">
        <v>383</v>
      </c>
      <c r="E24" s="577"/>
      <c r="F24" s="577"/>
      <c r="G24" s="577"/>
      <c r="H24" s="4"/>
    </row>
    <row r="25" spans="1:8" ht="15" customHeight="1">
      <c r="A25" s="4"/>
      <c r="B25" s="4"/>
      <c r="C25" s="10"/>
      <c r="D25" s="4"/>
      <c r="E25" s="4"/>
      <c r="F25" s="5"/>
      <c r="G25" s="4"/>
      <c r="H25" s="4"/>
    </row>
    <row r="26" spans="1:8" ht="15" customHeight="1">
      <c r="A26" s="4"/>
      <c r="B26" s="4"/>
      <c r="C26" s="10"/>
      <c r="D26" s="577" t="s">
        <v>384</v>
      </c>
      <c r="E26" s="577"/>
      <c r="F26" s="577"/>
      <c r="G26" s="577"/>
      <c r="H26" s="4"/>
    </row>
  </sheetData>
  <sheetProtection algorithmName="SHA-512" hashValue="j8JZNtWiagK/ZcHto2V7NaZyST9mMhKrZIZZ7NXR0rYsjXQRUEG3sURHzJNfeHp8hSvPCf0PtOiUak1QC2AWZQ==" saltValue="20/+NdzOIq/kkftL1HXu2g==" spinCount="100000" sheet="1" objects="1" scenarios="1"/>
  <mergeCells count="88">
    <mergeCell ref="D26:G26"/>
    <mergeCell ref="A9:A10"/>
    <mergeCell ref="B9:B10"/>
    <mergeCell ref="C9:C10"/>
    <mergeCell ref="A17:C17"/>
    <mergeCell ref="F17:F18"/>
    <mergeCell ref="G17:H17"/>
    <mergeCell ref="G18:H18"/>
    <mergeCell ref="D22:G22"/>
    <mergeCell ref="D24:G24"/>
    <mergeCell ref="B15:H15"/>
    <mergeCell ref="D9:D10"/>
    <mergeCell ref="E9:E10"/>
    <mergeCell ref="F9:F10"/>
    <mergeCell ref="H9:H10"/>
    <mergeCell ref="AO9:AO10"/>
    <mergeCell ref="AP9:AP10"/>
    <mergeCell ref="AQ9:AQ10"/>
    <mergeCell ref="A11:AP11"/>
    <mergeCell ref="A13:H14"/>
    <mergeCell ref="AI9:AI10"/>
    <mergeCell ref="AJ9:AJ10"/>
    <mergeCell ref="AK9:AK10"/>
    <mergeCell ref="AL9:AL10"/>
    <mergeCell ref="AM9:AM10"/>
    <mergeCell ref="AN9:AN10"/>
    <mergeCell ref="AC9:AC10"/>
    <mergeCell ref="AD9:AD10"/>
    <mergeCell ref="AE9:AE10"/>
    <mergeCell ref="AF9:AF10"/>
    <mergeCell ref="AG9:AG10"/>
    <mergeCell ref="T9:T10"/>
    <mergeCell ref="U9:U10"/>
    <mergeCell ref="AH9:AH10"/>
    <mergeCell ref="W9:W10"/>
    <mergeCell ref="X9:X10"/>
    <mergeCell ref="Y9:Y10"/>
    <mergeCell ref="Z9:Z10"/>
    <mergeCell ref="AA9:AA10"/>
    <mergeCell ref="AB9:AB10"/>
    <mergeCell ref="O9:O10"/>
    <mergeCell ref="P9:P10"/>
    <mergeCell ref="Q9:Q10"/>
    <mergeCell ref="R9:R10"/>
    <mergeCell ref="S9:S10"/>
    <mergeCell ref="I9:I10"/>
    <mergeCell ref="J9:J10"/>
    <mergeCell ref="AG7:AH7"/>
    <mergeCell ref="AI7:AJ7"/>
    <mergeCell ref="AK7:AL7"/>
    <mergeCell ref="I7:J7"/>
    <mergeCell ref="K7:L7"/>
    <mergeCell ref="M7:N7"/>
    <mergeCell ref="O7:P7"/>
    <mergeCell ref="Q7:R7"/>
    <mergeCell ref="S7:T7"/>
    <mergeCell ref="V9:V10"/>
    <mergeCell ref="K9:K10"/>
    <mergeCell ref="L9:L10"/>
    <mergeCell ref="M9:M10"/>
    <mergeCell ref="N9:N10"/>
    <mergeCell ref="H5:H8"/>
    <mergeCell ref="I5:AN5"/>
    <mergeCell ref="AO5:AO8"/>
    <mergeCell ref="AP5:AP8"/>
    <mergeCell ref="AM7:AN7"/>
    <mergeCell ref="U7:V7"/>
    <mergeCell ref="W7:X7"/>
    <mergeCell ref="Y7:Z7"/>
    <mergeCell ref="AA7:AB7"/>
    <mergeCell ref="AC7:AD7"/>
    <mergeCell ref="AE7:AF7"/>
    <mergeCell ref="A1:C2"/>
    <mergeCell ref="D1:H1"/>
    <mergeCell ref="D2:H2"/>
    <mergeCell ref="AO4:AQ4"/>
    <mergeCell ref="A5:A8"/>
    <mergeCell ref="B5:B8"/>
    <mergeCell ref="C5:C8"/>
    <mergeCell ref="D5:D8"/>
    <mergeCell ref="E5:E8"/>
    <mergeCell ref="F5:F8"/>
    <mergeCell ref="AQ5:AQ8"/>
    <mergeCell ref="I6:P6"/>
    <mergeCell ref="Q6:X6"/>
    <mergeCell ref="Y6:AF6"/>
    <mergeCell ref="AG6:AN6"/>
    <mergeCell ref="G5:G8"/>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AQ33"/>
  <sheetViews>
    <sheetView showGridLines="0" topLeftCell="AB11" zoomScale="65" zoomScaleNormal="65" workbookViewId="0">
      <selection activeCell="AL16" sqref="AL16:AL17"/>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536"/>
      <c r="B1" s="536"/>
      <c r="C1" s="536"/>
      <c r="D1" s="537" t="s">
        <v>345</v>
      </c>
      <c r="E1" s="537"/>
      <c r="F1" s="537"/>
      <c r="G1" s="537"/>
      <c r="H1" s="537"/>
    </row>
    <row r="2" spans="1:43" ht="39.75" customHeight="1">
      <c r="A2" s="536"/>
      <c r="B2" s="536"/>
      <c r="C2" s="536"/>
      <c r="D2" s="537">
        <v>2015</v>
      </c>
      <c r="E2" s="537"/>
      <c r="F2" s="537"/>
      <c r="G2" s="537"/>
      <c r="H2" s="537"/>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538"/>
      <c r="AP4" s="539"/>
      <c r="AQ4" s="540"/>
    </row>
    <row r="5" spans="1:43" ht="13.5" customHeight="1">
      <c r="A5" s="541" t="s">
        <v>0</v>
      </c>
      <c r="B5" s="541" t="s">
        <v>1</v>
      </c>
      <c r="C5" s="541" t="s">
        <v>2</v>
      </c>
      <c r="D5" s="543" t="s">
        <v>3</v>
      </c>
      <c r="E5" s="543" t="s">
        <v>4</v>
      </c>
      <c r="F5" s="543" t="s">
        <v>5</v>
      </c>
      <c r="G5" s="543" t="s">
        <v>6</v>
      </c>
      <c r="H5" s="543" t="s">
        <v>7</v>
      </c>
      <c r="I5" s="554" t="s">
        <v>346</v>
      </c>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45" t="s">
        <v>347</v>
      </c>
      <c r="AP5" s="546" t="s">
        <v>348</v>
      </c>
      <c r="AQ5" s="546" t="s">
        <v>378</v>
      </c>
    </row>
    <row r="6" spans="1:43" ht="13.5" customHeight="1">
      <c r="A6" s="541"/>
      <c r="B6" s="541"/>
      <c r="C6" s="541"/>
      <c r="D6" s="543"/>
      <c r="E6" s="543"/>
      <c r="F6" s="543"/>
      <c r="G6" s="543"/>
      <c r="H6" s="543"/>
      <c r="I6" s="547" t="s">
        <v>349</v>
      </c>
      <c r="J6" s="547"/>
      <c r="K6" s="547"/>
      <c r="L6" s="547"/>
      <c r="M6" s="547"/>
      <c r="N6" s="547"/>
      <c r="O6" s="547"/>
      <c r="P6" s="547"/>
      <c r="Q6" s="547" t="s">
        <v>350</v>
      </c>
      <c r="R6" s="547"/>
      <c r="S6" s="547"/>
      <c r="T6" s="547"/>
      <c r="U6" s="547"/>
      <c r="V6" s="547"/>
      <c r="W6" s="547"/>
      <c r="X6" s="547"/>
      <c r="Y6" s="547" t="s">
        <v>351</v>
      </c>
      <c r="Z6" s="547"/>
      <c r="AA6" s="547"/>
      <c r="AB6" s="547"/>
      <c r="AC6" s="547"/>
      <c r="AD6" s="547"/>
      <c r="AE6" s="547"/>
      <c r="AF6" s="547"/>
      <c r="AG6" s="547" t="s">
        <v>352</v>
      </c>
      <c r="AH6" s="547"/>
      <c r="AI6" s="547"/>
      <c r="AJ6" s="547"/>
      <c r="AK6" s="547"/>
      <c r="AL6" s="547"/>
      <c r="AM6" s="547"/>
      <c r="AN6" s="547"/>
      <c r="AO6" s="545"/>
      <c r="AP6" s="546"/>
      <c r="AQ6" s="546"/>
    </row>
    <row r="7" spans="1:43" ht="17.25" customHeight="1">
      <c r="A7" s="541"/>
      <c r="B7" s="541"/>
      <c r="C7" s="541"/>
      <c r="D7" s="543"/>
      <c r="E7" s="543"/>
      <c r="F7" s="543"/>
      <c r="G7" s="543"/>
      <c r="H7" s="543"/>
      <c r="I7" s="550" t="s">
        <v>353</v>
      </c>
      <c r="J7" s="550"/>
      <c r="K7" s="550" t="s">
        <v>354</v>
      </c>
      <c r="L7" s="550"/>
      <c r="M7" s="550" t="s">
        <v>355</v>
      </c>
      <c r="N7" s="550"/>
      <c r="O7" s="548" t="s">
        <v>356</v>
      </c>
      <c r="P7" s="549"/>
      <c r="Q7" s="550" t="s">
        <v>357</v>
      </c>
      <c r="R7" s="550"/>
      <c r="S7" s="550" t="s">
        <v>358</v>
      </c>
      <c r="T7" s="550"/>
      <c r="U7" s="550" t="s">
        <v>359</v>
      </c>
      <c r="V7" s="550"/>
      <c r="W7" s="548" t="s">
        <v>356</v>
      </c>
      <c r="X7" s="549"/>
      <c r="Y7" s="550" t="s">
        <v>360</v>
      </c>
      <c r="Z7" s="550"/>
      <c r="AA7" s="550" t="s">
        <v>361</v>
      </c>
      <c r="AB7" s="550"/>
      <c r="AC7" s="550" t="s">
        <v>362</v>
      </c>
      <c r="AD7" s="550"/>
      <c r="AE7" s="548" t="s">
        <v>356</v>
      </c>
      <c r="AF7" s="549"/>
      <c r="AG7" s="550" t="s">
        <v>363</v>
      </c>
      <c r="AH7" s="550"/>
      <c r="AI7" s="550" t="s">
        <v>364</v>
      </c>
      <c r="AJ7" s="550"/>
      <c r="AK7" s="550" t="s">
        <v>365</v>
      </c>
      <c r="AL7" s="550"/>
      <c r="AM7" s="548" t="s">
        <v>356</v>
      </c>
      <c r="AN7" s="549"/>
      <c r="AO7" s="545"/>
      <c r="AP7" s="546"/>
      <c r="AQ7" s="546"/>
    </row>
    <row r="8" spans="1:43" ht="15.75" customHeight="1">
      <c r="A8" s="542"/>
      <c r="B8" s="542"/>
      <c r="C8" s="542"/>
      <c r="D8" s="544"/>
      <c r="E8" s="544"/>
      <c r="F8" s="544"/>
      <c r="G8" s="544"/>
      <c r="H8" s="544"/>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545"/>
      <c r="AP8" s="546"/>
      <c r="AQ8" s="546"/>
    </row>
    <row r="9" spans="1:43" ht="69" customHeight="1">
      <c r="A9" s="551" t="s">
        <v>100</v>
      </c>
      <c r="B9" s="551" t="s">
        <v>402</v>
      </c>
      <c r="C9" s="574" t="s">
        <v>101</v>
      </c>
      <c r="D9" s="661" t="s">
        <v>110</v>
      </c>
      <c r="E9" s="599" t="s">
        <v>111</v>
      </c>
      <c r="F9" s="557" t="s">
        <v>112</v>
      </c>
      <c r="G9" s="66" t="s">
        <v>237</v>
      </c>
      <c r="H9" s="66" t="s">
        <v>238</v>
      </c>
      <c r="I9" s="711" t="e">
        <f>SUM(#REF!)</f>
        <v>#REF!</v>
      </c>
      <c r="J9" s="711" t="e">
        <f>SUM(#REF!)</f>
        <v>#REF!</v>
      </c>
      <c r="K9" s="711" t="e">
        <f>SUM(#REF!)</f>
        <v>#REF!</v>
      </c>
      <c r="L9" s="711" t="e">
        <f>SUM(#REF!)</f>
        <v>#REF!</v>
      </c>
      <c r="M9" s="711" t="e">
        <f>SUM(#REF!)</f>
        <v>#REF!</v>
      </c>
      <c r="N9" s="711" t="e">
        <f>SUM(#REF!)</f>
        <v>#REF!</v>
      </c>
      <c r="O9" s="600" t="e">
        <f>I9+K9+M9</f>
        <v>#REF!</v>
      </c>
      <c r="P9" s="600" t="e">
        <f>J9+L9+N9</f>
        <v>#REF!</v>
      </c>
      <c r="Q9" s="711" t="e">
        <f>SUM(#REF!)</f>
        <v>#REF!</v>
      </c>
      <c r="R9" s="711" t="e">
        <f>SUM(#REF!)</f>
        <v>#REF!</v>
      </c>
      <c r="S9" s="711" t="e">
        <f>SUM(#REF!)</f>
        <v>#REF!</v>
      </c>
      <c r="T9" s="711" t="e">
        <f>SUM(#REF!)</f>
        <v>#REF!</v>
      </c>
      <c r="U9" s="711" t="e">
        <f>SUM(#REF!)</f>
        <v>#REF!</v>
      </c>
      <c r="V9" s="711" t="e">
        <f>SUM(#REF!)</f>
        <v>#REF!</v>
      </c>
      <c r="W9" s="600" t="e">
        <f>Q9+S9+U9</f>
        <v>#REF!</v>
      </c>
      <c r="X9" s="600" t="e">
        <f>R9+T9+V9</f>
        <v>#REF!</v>
      </c>
      <c r="Y9" s="711" t="e">
        <f>SUM(#REF!)</f>
        <v>#REF!</v>
      </c>
      <c r="Z9" s="711" t="e">
        <f>SUM(#REF!)</f>
        <v>#REF!</v>
      </c>
      <c r="AA9" s="711" t="e">
        <f>SUM(#REF!)</f>
        <v>#REF!</v>
      </c>
      <c r="AB9" s="711" t="e">
        <f>SUM(#REF!)</f>
        <v>#REF!</v>
      </c>
      <c r="AC9" s="711" t="e">
        <f>SUM(#REF!)</f>
        <v>#REF!</v>
      </c>
      <c r="AD9" s="711" t="e">
        <f>SUM(#REF!)</f>
        <v>#REF!</v>
      </c>
      <c r="AE9" s="600" t="e">
        <f>Y9+AA9+AC9</f>
        <v>#REF!</v>
      </c>
      <c r="AF9" s="600" t="e">
        <f>Z9+AB9+AD9</f>
        <v>#REF!</v>
      </c>
      <c r="AG9" s="711" t="e">
        <f>SUM(#REF!)</f>
        <v>#REF!</v>
      </c>
      <c r="AH9" s="711" t="e">
        <f>SUM(#REF!)</f>
        <v>#REF!</v>
      </c>
      <c r="AI9" s="711" t="e">
        <f>SUM(#REF!)</f>
        <v>#REF!</v>
      </c>
      <c r="AJ9" s="711" t="e">
        <f>SUM(#REF!)</f>
        <v>#REF!</v>
      </c>
      <c r="AK9" s="711" t="e">
        <f>SUM(#REF!)</f>
        <v>#REF!</v>
      </c>
      <c r="AL9" s="711" t="e">
        <f>SUM(#REF!)</f>
        <v>#REF!</v>
      </c>
      <c r="AM9" s="600" t="e">
        <f>AG9+AI9+AK9</f>
        <v>#REF!</v>
      </c>
      <c r="AN9" s="600" t="e">
        <f>AH9+AJ9+AL9</f>
        <v>#REF!</v>
      </c>
      <c r="AO9" s="568" t="e">
        <f>O9+W9+AE9+AM9</f>
        <v>#REF!</v>
      </c>
      <c r="AP9" s="568" t="e">
        <f>P9+X9+AF9+AN9</f>
        <v>#REF!</v>
      </c>
      <c r="AQ9" s="568" t="e">
        <f>IF(AND(AP9&gt;0,AO9&gt;0),AP9/AO9,0)</f>
        <v>#REF!</v>
      </c>
    </row>
    <row r="10" spans="1:43" ht="69">
      <c r="A10" s="552"/>
      <c r="B10" s="552"/>
      <c r="C10" s="575"/>
      <c r="D10" s="661"/>
      <c r="E10" s="599"/>
      <c r="F10" s="557"/>
      <c r="G10" s="66" t="s">
        <v>239</v>
      </c>
      <c r="H10" s="66" t="s">
        <v>241</v>
      </c>
      <c r="I10" s="712"/>
      <c r="J10" s="712"/>
      <c r="K10" s="712"/>
      <c r="L10" s="712"/>
      <c r="M10" s="712"/>
      <c r="N10" s="712"/>
      <c r="O10" s="601"/>
      <c r="P10" s="601"/>
      <c r="Q10" s="712"/>
      <c r="R10" s="712"/>
      <c r="S10" s="712"/>
      <c r="T10" s="712"/>
      <c r="U10" s="712"/>
      <c r="V10" s="712"/>
      <c r="W10" s="601"/>
      <c r="X10" s="601"/>
      <c r="Y10" s="712"/>
      <c r="Z10" s="712"/>
      <c r="AA10" s="712"/>
      <c r="AB10" s="712"/>
      <c r="AC10" s="712"/>
      <c r="AD10" s="712"/>
      <c r="AE10" s="601"/>
      <c r="AF10" s="601"/>
      <c r="AG10" s="712"/>
      <c r="AH10" s="712"/>
      <c r="AI10" s="712"/>
      <c r="AJ10" s="712"/>
      <c r="AK10" s="712"/>
      <c r="AL10" s="712"/>
      <c r="AM10" s="601"/>
      <c r="AN10" s="601"/>
      <c r="AO10" s="569"/>
      <c r="AP10" s="569"/>
      <c r="AQ10" s="569"/>
    </row>
    <row r="11" spans="1:43" ht="69">
      <c r="A11" s="552"/>
      <c r="B11" s="552"/>
      <c r="C11" s="575"/>
      <c r="D11" s="661"/>
      <c r="E11" s="599"/>
      <c r="F11" s="557"/>
      <c r="G11" s="66" t="s">
        <v>240</v>
      </c>
      <c r="H11" s="66" t="s">
        <v>241</v>
      </c>
      <c r="I11" s="712"/>
      <c r="J11" s="712"/>
      <c r="K11" s="712"/>
      <c r="L11" s="712"/>
      <c r="M11" s="712"/>
      <c r="N11" s="712"/>
      <c r="O11" s="601"/>
      <c r="P11" s="601"/>
      <c r="Q11" s="712"/>
      <c r="R11" s="712"/>
      <c r="S11" s="712"/>
      <c r="T11" s="712"/>
      <c r="U11" s="712"/>
      <c r="V11" s="712"/>
      <c r="W11" s="601"/>
      <c r="X11" s="601"/>
      <c r="Y11" s="712"/>
      <c r="Z11" s="712"/>
      <c r="AA11" s="712"/>
      <c r="AB11" s="712"/>
      <c r="AC11" s="712"/>
      <c r="AD11" s="712"/>
      <c r="AE11" s="601"/>
      <c r="AF11" s="601"/>
      <c r="AG11" s="712"/>
      <c r="AH11" s="712"/>
      <c r="AI11" s="712"/>
      <c r="AJ11" s="712"/>
      <c r="AK11" s="712"/>
      <c r="AL11" s="712"/>
      <c r="AM11" s="601"/>
      <c r="AN11" s="601"/>
      <c r="AO11" s="569"/>
      <c r="AP11" s="569"/>
      <c r="AQ11" s="569"/>
    </row>
    <row r="12" spans="1:43" ht="69">
      <c r="A12" s="552"/>
      <c r="B12" s="552"/>
      <c r="C12" s="575"/>
      <c r="D12" s="661"/>
      <c r="E12" s="599"/>
      <c r="F12" s="557"/>
      <c r="G12" s="66" t="s">
        <v>242</v>
      </c>
      <c r="H12" s="66" t="s">
        <v>241</v>
      </c>
      <c r="I12" s="712"/>
      <c r="J12" s="712"/>
      <c r="K12" s="712"/>
      <c r="L12" s="712"/>
      <c r="M12" s="712"/>
      <c r="N12" s="712"/>
      <c r="O12" s="601"/>
      <c r="P12" s="601"/>
      <c r="Q12" s="712"/>
      <c r="R12" s="712"/>
      <c r="S12" s="712"/>
      <c r="T12" s="712"/>
      <c r="U12" s="712"/>
      <c r="V12" s="712"/>
      <c r="W12" s="601"/>
      <c r="X12" s="601"/>
      <c r="Y12" s="712"/>
      <c r="Z12" s="712"/>
      <c r="AA12" s="712"/>
      <c r="AB12" s="712"/>
      <c r="AC12" s="712"/>
      <c r="AD12" s="712"/>
      <c r="AE12" s="601"/>
      <c r="AF12" s="601"/>
      <c r="AG12" s="712"/>
      <c r="AH12" s="712"/>
      <c r="AI12" s="712"/>
      <c r="AJ12" s="712"/>
      <c r="AK12" s="712"/>
      <c r="AL12" s="712"/>
      <c r="AM12" s="601"/>
      <c r="AN12" s="601"/>
      <c r="AO12" s="569"/>
      <c r="AP12" s="569"/>
      <c r="AQ12" s="569"/>
    </row>
    <row r="13" spans="1:43" ht="35.25" customHeight="1">
      <c r="A13" s="552"/>
      <c r="B13" s="553"/>
      <c r="C13" s="575"/>
      <c r="D13" s="661"/>
      <c r="E13" s="599"/>
      <c r="F13" s="557"/>
      <c r="G13" s="65" t="s">
        <v>320</v>
      </c>
      <c r="H13" s="65" t="s">
        <v>321</v>
      </c>
      <c r="I13" s="713"/>
      <c r="J13" s="713"/>
      <c r="K13" s="713"/>
      <c r="L13" s="713"/>
      <c r="M13" s="713"/>
      <c r="N13" s="713"/>
      <c r="O13" s="602"/>
      <c r="P13" s="602"/>
      <c r="Q13" s="713"/>
      <c r="R13" s="713"/>
      <c r="S13" s="713"/>
      <c r="T13" s="713"/>
      <c r="U13" s="713"/>
      <c r="V13" s="713"/>
      <c r="W13" s="602"/>
      <c r="X13" s="602"/>
      <c r="Y13" s="713"/>
      <c r="Z13" s="713"/>
      <c r="AA13" s="713"/>
      <c r="AB13" s="713"/>
      <c r="AC13" s="713"/>
      <c r="AD13" s="713"/>
      <c r="AE13" s="602"/>
      <c r="AF13" s="602"/>
      <c r="AG13" s="713"/>
      <c r="AH13" s="713"/>
      <c r="AI13" s="713"/>
      <c r="AJ13" s="713"/>
      <c r="AK13" s="713"/>
      <c r="AL13" s="713"/>
      <c r="AM13" s="602"/>
      <c r="AN13" s="602"/>
      <c r="AO13" s="570"/>
      <c r="AP13" s="570"/>
      <c r="AQ13" s="570"/>
    </row>
    <row r="14" spans="1:43" ht="72.75" customHeight="1">
      <c r="A14" s="552"/>
      <c r="B14" s="551" t="s">
        <v>211</v>
      </c>
      <c r="C14" s="575"/>
      <c r="D14" s="555" t="s">
        <v>258</v>
      </c>
      <c r="E14" s="599">
        <v>1</v>
      </c>
      <c r="F14" s="555" t="s">
        <v>338</v>
      </c>
      <c r="G14" s="66" t="s">
        <v>163</v>
      </c>
      <c r="H14" s="66" t="s">
        <v>164</v>
      </c>
      <c r="I14" s="711" t="e">
        <f>SUM(#REF!)</f>
        <v>#REF!</v>
      </c>
      <c r="J14" s="711" t="e">
        <f>SUM(#REF!)</f>
        <v>#REF!</v>
      </c>
      <c r="K14" s="711" t="e">
        <f>SUM(#REF!)</f>
        <v>#REF!</v>
      </c>
      <c r="L14" s="711" t="e">
        <f>SUM(#REF!)</f>
        <v>#REF!</v>
      </c>
      <c r="M14" s="711" t="e">
        <f>SUM(#REF!)</f>
        <v>#REF!</v>
      </c>
      <c r="N14" s="711" t="e">
        <f>SUM(#REF!)</f>
        <v>#REF!</v>
      </c>
      <c r="O14" s="600" t="e">
        <f>I14+K14+M14</f>
        <v>#REF!</v>
      </c>
      <c r="P14" s="600" t="e">
        <f>J14+L14+N14</f>
        <v>#REF!</v>
      </c>
      <c r="Q14" s="711" t="e">
        <f>SUM(#REF!)</f>
        <v>#REF!</v>
      </c>
      <c r="R14" s="711" t="e">
        <f>SUM(#REF!)</f>
        <v>#REF!</v>
      </c>
      <c r="S14" s="711" t="e">
        <f>SUM(#REF!)</f>
        <v>#REF!</v>
      </c>
      <c r="T14" s="711" t="e">
        <f>SUM(#REF!)</f>
        <v>#REF!</v>
      </c>
      <c r="U14" s="711" t="e">
        <f>SUM(#REF!)</f>
        <v>#REF!</v>
      </c>
      <c r="V14" s="711" t="e">
        <f>SUM(#REF!)</f>
        <v>#REF!</v>
      </c>
      <c r="W14" s="600" t="e">
        <f>Q14+S14+U14</f>
        <v>#REF!</v>
      </c>
      <c r="X14" s="600" t="e">
        <f>R14+T14+V14</f>
        <v>#REF!</v>
      </c>
      <c r="Y14" s="711" t="e">
        <f>SUM(#REF!)</f>
        <v>#REF!</v>
      </c>
      <c r="Z14" s="711" t="e">
        <f>SUM(#REF!)</f>
        <v>#REF!</v>
      </c>
      <c r="AA14" s="711" t="e">
        <f>SUM(#REF!)</f>
        <v>#REF!</v>
      </c>
      <c r="AB14" s="711" t="e">
        <f>SUM(#REF!)</f>
        <v>#REF!</v>
      </c>
      <c r="AC14" s="711" t="e">
        <f>SUM(#REF!)</f>
        <v>#REF!</v>
      </c>
      <c r="AD14" s="711" t="e">
        <f>SUM(#REF!)</f>
        <v>#REF!</v>
      </c>
      <c r="AE14" s="562" t="e">
        <f>Y14+AA14+AC14</f>
        <v>#REF!</v>
      </c>
      <c r="AF14" s="562" t="e">
        <f>Z14+AB14+AD14</f>
        <v>#REF!</v>
      </c>
      <c r="AG14" s="711" t="e">
        <f>SUM(#REF!)</f>
        <v>#REF!</v>
      </c>
      <c r="AH14" s="711" t="e">
        <f>SUM(#REF!)</f>
        <v>#REF!</v>
      </c>
      <c r="AI14" s="711" t="e">
        <f>SUM(#REF!)</f>
        <v>#REF!</v>
      </c>
      <c r="AJ14" s="711" t="e">
        <f>SUM(#REF!)</f>
        <v>#REF!</v>
      </c>
      <c r="AK14" s="711" t="e">
        <f>SUM(#REF!)</f>
        <v>#REF!</v>
      </c>
      <c r="AL14" s="711" t="e">
        <f>SUM(#REF!)</f>
        <v>#REF!</v>
      </c>
      <c r="AM14" s="562" t="e">
        <f>AG14+AI14+AK14</f>
        <v>#REF!</v>
      </c>
      <c r="AN14" s="562" t="e">
        <f>AH14+AJ14+AL14</f>
        <v>#REF!</v>
      </c>
      <c r="AO14" s="571" t="e">
        <f>O14+W14+AE14+AM14</f>
        <v>#REF!</v>
      </c>
      <c r="AP14" s="571" t="e">
        <f>P14+X14+AF14+AN14</f>
        <v>#REF!</v>
      </c>
      <c r="AQ14" s="568" t="e">
        <f>IF(AND(AP14&gt;0,AO14&gt;0),AP14/AO14,0)</f>
        <v>#REF!</v>
      </c>
    </row>
    <row r="15" spans="1:43" ht="69">
      <c r="A15" s="552"/>
      <c r="B15" s="552"/>
      <c r="C15" s="575"/>
      <c r="D15" s="555"/>
      <c r="E15" s="556"/>
      <c r="F15" s="555"/>
      <c r="G15" s="66" t="s">
        <v>339</v>
      </c>
      <c r="H15" s="66" t="s">
        <v>164</v>
      </c>
      <c r="I15" s="713"/>
      <c r="J15" s="713"/>
      <c r="K15" s="713"/>
      <c r="L15" s="713"/>
      <c r="M15" s="713"/>
      <c r="N15" s="713"/>
      <c r="O15" s="602"/>
      <c r="P15" s="602"/>
      <c r="Q15" s="713"/>
      <c r="R15" s="713"/>
      <c r="S15" s="713"/>
      <c r="T15" s="713"/>
      <c r="U15" s="713"/>
      <c r="V15" s="713"/>
      <c r="W15" s="602"/>
      <c r="X15" s="602"/>
      <c r="Y15" s="713"/>
      <c r="Z15" s="713"/>
      <c r="AA15" s="713"/>
      <c r="AB15" s="713"/>
      <c r="AC15" s="713"/>
      <c r="AD15" s="713"/>
      <c r="AE15" s="564"/>
      <c r="AF15" s="564"/>
      <c r="AG15" s="713"/>
      <c r="AH15" s="713"/>
      <c r="AI15" s="713"/>
      <c r="AJ15" s="713"/>
      <c r="AK15" s="713"/>
      <c r="AL15" s="713"/>
      <c r="AM15" s="564"/>
      <c r="AN15" s="564"/>
      <c r="AO15" s="573"/>
      <c r="AP15" s="573"/>
      <c r="AQ15" s="570"/>
    </row>
    <row r="16" spans="1:43" ht="132.75" customHeight="1">
      <c r="A16" s="552"/>
      <c r="B16" s="552"/>
      <c r="C16" s="575"/>
      <c r="D16" s="558" t="s">
        <v>176</v>
      </c>
      <c r="E16" s="556" t="s">
        <v>177</v>
      </c>
      <c r="F16" s="557" t="s">
        <v>178</v>
      </c>
      <c r="G16" s="66" t="s">
        <v>213</v>
      </c>
      <c r="H16" s="718" t="s">
        <v>341</v>
      </c>
      <c r="I16" s="716">
        <v>0.16</v>
      </c>
      <c r="J16" s="716">
        <v>0.16</v>
      </c>
      <c r="K16" s="716">
        <v>0.06</v>
      </c>
      <c r="L16" s="716">
        <v>0.06</v>
      </c>
      <c r="M16" s="716">
        <v>0.16</v>
      </c>
      <c r="N16" s="716">
        <v>0.12</v>
      </c>
      <c r="O16" s="714">
        <f>I16+K16+M16</f>
        <v>0.38</v>
      </c>
      <c r="P16" s="714">
        <f>J16+L16+N16</f>
        <v>0.33999999999999997</v>
      </c>
      <c r="Q16" s="716">
        <v>0.06</v>
      </c>
      <c r="R16" s="716">
        <v>0.1</v>
      </c>
      <c r="S16" s="716">
        <v>0.03</v>
      </c>
      <c r="T16" s="716">
        <v>7.0000000000000007E-2</v>
      </c>
      <c r="U16" s="716">
        <v>0.17</v>
      </c>
      <c r="V16" s="716">
        <v>7.0000000000000007E-2</v>
      </c>
      <c r="W16" s="714">
        <f>Q16+S16+U16</f>
        <v>0.26</v>
      </c>
      <c r="X16" s="714">
        <f>R16+T16+V16</f>
        <v>0.24000000000000002</v>
      </c>
      <c r="Y16" s="716">
        <v>0.08</v>
      </c>
      <c r="Z16" s="720">
        <v>0.1</v>
      </c>
      <c r="AA16" s="716">
        <v>0.03</v>
      </c>
      <c r="AB16" s="720">
        <v>0.05</v>
      </c>
      <c r="AC16" s="716">
        <v>0.1</v>
      </c>
      <c r="AD16" s="720">
        <v>0.12</v>
      </c>
      <c r="AE16" s="714">
        <f>Y16+AA16+AC16</f>
        <v>0.21000000000000002</v>
      </c>
      <c r="AF16" s="714">
        <f>Z16+AB16+AD16</f>
        <v>0.27</v>
      </c>
      <c r="AG16" s="716" t="e">
        <f>SUM('COD 03 DIR TIC POA 2019'!#REF!)</f>
        <v>#REF!</v>
      </c>
      <c r="AH16" s="716" t="e">
        <f>SUM('COD 03 DIR TIC POA 2019'!#REF!)</f>
        <v>#REF!</v>
      </c>
      <c r="AI16" s="716" t="e">
        <f>SUM('COD 03 DIR TIC POA 2019'!#REF!)</f>
        <v>#REF!</v>
      </c>
      <c r="AJ16" s="716" t="e">
        <f>SUM('COD 03 DIR TIC POA 2019'!#REF!)</f>
        <v>#REF!</v>
      </c>
      <c r="AK16" s="716" t="e">
        <f>SUM('COD 03 DIR TIC POA 2019'!#REF!)</f>
        <v>#REF!</v>
      </c>
      <c r="AL16" s="716" t="e">
        <f>SUM('COD 03 DIR TIC POA 2019'!#REF!)</f>
        <v>#REF!</v>
      </c>
      <c r="AM16" s="714" t="e">
        <f>AG16+AI16+AK16</f>
        <v>#REF!</v>
      </c>
      <c r="AN16" s="714" t="e">
        <f>AH16+AJ16+AL16</f>
        <v>#REF!</v>
      </c>
      <c r="AO16" s="709" t="e">
        <f>O16+W16+AE16+AM16</f>
        <v>#REF!</v>
      </c>
      <c r="AP16" s="709" t="e">
        <f>P16+X16+AF16+AN16</f>
        <v>#REF!</v>
      </c>
      <c r="AQ16" s="709" t="e">
        <f>IF(AND(AP16&gt;0,AO16&gt;0),AP16/AO16,0)</f>
        <v>#REF!</v>
      </c>
    </row>
    <row r="17" spans="1:43" ht="94.5" customHeight="1">
      <c r="A17" s="553"/>
      <c r="B17" s="553"/>
      <c r="C17" s="576"/>
      <c r="D17" s="558"/>
      <c r="E17" s="556"/>
      <c r="F17" s="558"/>
      <c r="G17" s="66" t="s">
        <v>214</v>
      </c>
      <c r="H17" s="719"/>
      <c r="I17" s="717"/>
      <c r="J17" s="717"/>
      <c r="K17" s="717"/>
      <c r="L17" s="717"/>
      <c r="M17" s="717"/>
      <c r="N17" s="717"/>
      <c r="O17" s="715"/>
      <c r="P17" s="715"/>
      <c r="Q17" s="717"/>
      <c r="R17" s="717"/>
      <c r="S17" s="717"/>
      <c r="T17" s="717"/>
      <c r="U17" s="717"/>
      <c r="V17" s="717"/>
      <c r="W17" s="715"/>
      <c r="X17" s="715"/>
      <c r="Y17" s="717"/>
      <c r="Z17" s="721"/>
      <c r="AA17" s="717"/>
      <c r="AB17" s="721"/>
      <c r="AC17" s="717"/>
      <c r="AD17" s="721"/>
      <c r="AE17" s="715"/>
      <c r="AF17" s="715"/>
      <c r="AG17" s="717"/>
      <c r="AH17" s="717"/>
      <c r="AI17" s="717"/>
      <c r="AJ17" s="717"/>
      <c r="AK17" s="717"/>
      <c r="AL17" s="717"/>
      <c r="AM17" s="715"/>
      <c r="AN17" s="715"/>
      <c r="AO17" s="710"/>
      <c r="AP17" s="710"/>
      <c r="AQ17" s="710"/>
    </row>
    <row r="18" spans="1:43" ht="18">
      <c r="A18" s="584" t="s">
        <v>377</v>
      </c>
      <c r="B18" s="585"/>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5"/>
      <c r="AN18" s="585"/>
      <c r="AO18" s="585"/>
      <c r="AP18" s="586"/>
      <c r="AQ18" s="23" t="e">
        <f>AVERAGE(AQ9:AQ17)</f>
        <v>#REF!</v>
      </c>
    </row>
    <row r="19" spans="1:43" ht="17.25">
      <c r="A19" s="4"/>
      <c r="B19" s="4"/>
      <c r="C19" s="10"/>
      <c r="D19" s="4"/>
      <c r="E19" s="4"/>
      <c r="F19" s="4"/>
      <c r="G19" s="4"/>
      <c r="H19" s="5"/>
    </row>
    <row r="20" spans="1:43" ht="13.5" customHeight="1">
      <c r="A20" s="587" t="s">
        <v>185</v>
      </c>
      <c r="B20" s="588"/>
      <c r="C20" s="588"/>
      <c r="D20" s="588"/>
      <c r="E20" s="588"/>
      <c r="F20" s="588"/>
      <c r="G20" s="588"/>
      <c r="H20" s="588"/>
    </row>
    <row r="21" spans="1:43" ht="15" customHeight="1">
      <c r="A21" s="588"/>
      <c r="B21" s="588"/>
      <c r="C21" s="588"/>
      <c r="D21" s="588"/>
      <c r="E21" s="588"/>
      <c r="F21" s="588"/>
      <c r="G21" s="588"/>
      <c r="H21" s="588"/>
    </row>
    <row r="22" spans="1:43" ht="17.25">
      <c r="A22" s="4"/>
      <c r="B22" s="589"/>
      <c r="C22" s="589"/>
      <c r="D22" s="589"/>
      <c r="E22" s="589"/>
      <c r="F22" s="589"/>
      <c r="G22" s="589"/>
      <c r="H22" s="589"/>
    </row>
    <row r="23" spans="1:43" ht="17.25">
      <c r="A23" s="4"/>
      <c r="B23" s="4"/>
      <c r="C23" s="10"/>
      <c r="D23" s="4"/>
      <c r="E23" s="4"/>
      <c r="F23" s="4"/>
      <c r="G23" s="4"/>
      <c r="H23" s="5"/>
    </row>
    <row r="24" spans="1:43" ht="17.25">
      <c r="A24" s="578" t="s">
        <v>413</v>
      </c>
      <c r="B24" s="579"/>
      <c r="C24" s="579"/>
      <c r="D24" s="4"/>
      <c r="E24" s="4"/>
      <c r="F24" s="580" t="s">
        <v>372</v>
      </c>
      <c r="G24" s="581" t="s">
        <v>391</v>
      </c>
      <c r="H24" s="581"/>
    </row>
    <row r="25" spans="1:43" ht="17.25">
      <c r="A25" s="4"/>
      <c r="B25" s="4"/>
      <c r="C25" s="10"/>
      <c r="D25" s="4"/>
      <c r="E25" s="4"/>
      <c r="F25" s="580"/>
      <c r="G25" s="582" t="s">
        <v>382</v>
      </c>
      <c r="H25" s="583"/>
    </row>
    <row r="26" spans="1:43" ht="13.5" customHeight="1">
      <c r="A26" s="4"/>
      <c r="B26" s="4"/>
      <c r="C26" s="10"/>
      <c r="D26" s="4"/>
      <c r="E26" s="4"/>
      <c r="F26" s="4"/>
      <c r="G26" s="4"/>
      <c r="H26" s="5"/>
    </row>
    <row r="27" spans="1:43" ht="15" customHeight="1">
      <c r="A27" s="4"/>
      <c r="B27" s="4"/>
      <c r="C27" s="10"/>
      <c r="D27" s="4"/>
      <c r="E27" s="4"/>
      <c r="F27" s="4"/>
      <c r="G27" s="4"/>
      <c r="H27" s="5"/>
    </row>
    <row r="28" spans="1:43" ht="17.25">
      <c r="A28" s="4"/>
      <c r="B28" s="4"/>
      <c r="C28" s="10"/>
      <c r="D28" s="4"/>
      <c r="E28" s="4"/>
      <c r="F28" s="4"/>
      <c r="G28" s="4"/>
      <c r="H28" s="5"/>
    </row>
    <row r="29" spans="1:43" ht="15" customHeight="1">
      <c r="A29" s="4"/>
      <c r="B29" s="4"/>
      <c r="C29" s="10"/>
      <c r="D29" s="577" t="s">
        <v>392</v>
      </c>
      <c r="E29" s="577"/>
      <c r="F29" s="577"/>
      <c r="G29" s="577"/>
      <c r="H29" s="4"/>
    </row>
    <row r="30" spans="1:43" ht="15" customHeight="1">
      <c r="A30" s="4"/>
      <c r="B30" s="4"/>
      <c r="C30" s="10"/>
      <c r="D30" s="4"/>
      <c r="E30" s="4"/>
      <c r="F30" s="5"/>
      <c r="G30" s="4"/>
      <c r="H30" s="4"/>
    </row>
    <row r="31" spans="1:43" ht="15" customHeight="1">
      <c r="A31" s="4"/>
      <c r="B31" s="4"/>
      <c r="C31" s="10"/>
      <c r="D31" s="577" t="s">
        <v>383</v>
      </c>
      <c r="E31" s="577"/>
      <c r="F31" s="577"/>
      <c r="G31" s="577"/>
      <c r="H31" s="4"/>
    </row>
    <row r="32" spans="1:43" ht="15" customHeight="1">
      <c r="A32" s="4"/>
      <c r="B32" s="4"/>
      <c r="C32" s="10"/>
      <c r="D32" s="4"/>
      <c r="E32" s="4"/>
      <c r="F32" s="5"/>
      <c r="G32" s="4"/>
      <c r="H32" s="4"/>
    </row>
    <row r="33" spans="1:8" ht="15" customHeight="1">
      <c r="A33" s="4"/>
      <c r="B33" s="4"/>
      <c r="C33" s="10"/>
      <c r="D33" s="577" t="s">
        <v>384</v>
      </c>
      <c r="E33" s="577"/>
      <c r="F33" s="577"/>
      <c r="G33" s="577"/>
      <c r="H33" s="4"/>
    </row>
  </sheetData>
  <sheetProtection algorithmName="SHA-512" hashValue="6E3yiRbfgRsQLJRdv6ueuh1/KHmGt9V1W58U+0FZAeVbh597Objr0jScCKwIiTtPX/HKIQa2Dg73OjZJnkMW3g==" saltValue="ZihpXZfgcklrX+r0JMe05Q==" spinCount="100000" sheet="1" objects="1" scenarios="1"/>
  <mergeCells count="165">
    <mergeCell ref="D33:G33"/>
    <mergeCell ref="B9:B13"/>
    <mergeCell ref="B14:B17"/>
    <mergeCell ref="C9:C17"/>
    <mergeCell ref="A9:A17"/>
    <mergeCell ref="A24:C24"/>
    <mergeCell ref="F24:F25"/>
    <mergeCell ref="G24:H24"/>
    <mergeCell ref="G25:H25"/>
    <mergeCell ref="D29:G29"/>
    <mergeCell ref="D31:G31"/>
    <mergeCell ref="A18:AP18"/>
    <mergeCell ref="A20:H21"/>
    <mergeCell ref="B22:H22"/>
    <mergeCell ref="Y16:Y17"/>
    <mergeCell ref="Z16:Z17"/>
    <mergeCell ref="AA16:AA17"/>
    <mergeCell ref="AB16:AB17"/>
    <mergeCell ref="AC16:AC17"/>
    <mergeCell ref="AD16:AD17"/>
    <mergeCell ref="S16:S17"/>
    <mergeCell ref="T16:T17"/>
    <mergeCell ref="U16:U17"/>
    <mergeCell ref="V16:V17"/>
    <mergeCell ref="AQ16:AQ17"/>
    <mergeCell ref="AK16:AK17"/>
    <mergeCell ref="AL16:AL17"/>
    <mergeCell ref="AM16:AM17"/>
    <mergeCell ref="AN16:AN17"/>
    <mergeCell ref="AO16:AO17"/>
    <mergeCell ref="AP16:AP17"/>
    <mergeCell ref="AE16:AE17"/>
    <mergeCell ref="AF16:AF17"/>
    <mergeCell ref="AG16:AG17"/>
    <mergeCell ref="AH16:AH17"/>
    <mergeCell ref="AI16:AI17"/>
    <mergeCell ref="AJ16:AJ17"/>
    <mergeCell ref="W16:W17"/>
    <mergeCell ref="X16:X17"/>
    <mergeCell ref="M16:M17"/>
    <mergeCell ref="N16:N17"/>
    <mergeCell ref="O16:O17"/>
    <mergeCell ref="P16:P17"/>
    <mergeCell ref="Q16:Q17"/>
    <mergeCell ref="R16:R17"/>
    <mergeCell ref="D16:D17"/>
    <mergeCell ref="E16:E17"/>
    <mergeCell ref="F16:F17"/>
    <mergeCell ref="H16:H17"/>
    <mergeCell ref="I16:I17"/>
    <mergeCell ref="J16:J17"/>
    <mergeCell ref="K16:K17"/>
    <mergeCell ref="L16:L17"/>
    <mergeCell ref="AP14:AP15"/>
    <mergeCell ref="AQ14:AQ15"/>
    <mergeCell ref="AJ14:AJ15"/>
    <mergeCell ref="AK14:AK15"/>
    <mergeCell ref="AL14:AL15"/>
    <mergeCell ref="AM14:AM15"/>
    <mergeCell ref="AN14:AN15"/>
    <mergeCell ref="AO14:AO15"/>
    <mergeCell ref="AD14:AD15"/>
    <mergeCell ref="AE14:AE15"/>
    <mergeCell ref="AF14:AF15"/>
    <mergeCell ref="AG14:AG15"/>
    <mergeCell ref="AH14:AH15"/>
    <mergeCell ref="AI14:AI15"/>
    <mergeCell ref="X14:X15"/>
    <mergeCell ref="Y14:Y15"/>
    <mergeCell ref="Z14:Z15"/>
    <mergeCell ref="AA14:AA15"/>
    <mergeCell ref="AB14:AB15"/>
    <mergeCell ref="AC14:AC15"/>
    <mergeCell ref="R14:R15"/>
    <mergeCell ref="S14:S15"/>
    <mergeCell ref="T14:T15"/>
    <mergeCell ref="U14:U15"/>
    <mergeCell ref="V14:V15"/>
    <mergeCell ref="W14:W15"/>
    <mergeCell ref="L14:L15"/>
    <mergeCell ref="M14:M15"/>
    <mergeCell ref="N14:N15"/>
    <mergeCell ref="O14:O15"/>
    <mergeCell ref="P14:P15"/>
    <mergeCell ref="Q14:Q15"/>
    <mergeCell ref="D14:D15"/>
    <mergeCell ref="E14:E15"/>
    <mergeCell ref="F14:F15"/>
    <mergeCell ref="I14:I15"/>
    <mergeCell ref="J14:J15"/>
    <mergeCell ref="K14:K15"/>
    <mergeCell ref="AM9:AM13"/>
    <mergeCell ref="AN9:AN13"/>
    <mergeCell ref="AO9:AO13"/>
    <mergeCell ref="AP9:AP13"/>
    <mergeCell ref="AQ9:AQ13"/>
    <mergeCell ref="AG9:AG13"/>
    <mergeCell ref="AH9:AH13"/>
    <mergeCell ref="AI9:AI13"/>
    <mergeCell ref="AJ9:AJ13"/>
    <mergeCell ref="AK9:AK13"/>
    <mergeCell ref="AL9:AL13"/>
    <mergeCell ref="AA9:AA13"/>
    <mergeCell ref="AB9:AB13"/>
    <mergeCell ref="AC9:AC13"/>
    <mergeCell ref="AD9:AD13"/>
    <mergeCell ref="AE9:AE13"/>
    <mergeCell ref="AF9:AF13"/>
    <mergeCell ref="U9:U13"/>
    <mergeCell ref="V9:V13"/>
    <mergeCell ref="W9:W13"/>
    <mergeCell ref="X9:X13"/>
    <mergeCell ref="Y9:Y13"/>
    <mergeCell ref="Z9:Z13"/>
    <mergeCell ref="O9:O13"/>
    <mergeCell ref="P9:P13"/>
    <mergeCell ref="Q9:Q13"/>
    <mergeCell ref="R9:R13"/>
    <mergeCell ref="S9:S13"/>
    <mergeCell ref="T9:T13"/>
    <mergeCell ref="D9:D13"/>
    <mergeCell ref="E9:E13"/>
    <mergeCell ref="F9:F13"/>
    <mergeCell ref="I9:I13"/>
    <mergeCell ref="J9:J13"/>
    <mergeCell ref="K9:K13"/>
    <mergeCell ref="L9:L13"/>
    <mergeCell ref="M9:M13"/>
    <mergeCell ref="N9:N13"/>
    <mergeCell ref="H5:H8"/>
    <mergeCell ref="I5:AN5"/>
    <mergeCell ref="AG7:AH7"/>
    <mergeCell ref="AI7:AJ7"/>
    <mergeCell ref="AK7:AL7"/>
    <mergeCell ref="AM7:AN7"/>
    <mergeCell ref="U7:V7"/>
    <mergeCell ref="W7:X7"/>
    <mergeCell ref="Y7:Z7"/>
    <mergeCell ref="AA7:AB7"/>
    <mergeCell ref="AC7:AD7"/>
    <mergeCell ref="AE7:AF7"/>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 ref="I7:J7"/>
    <mergeCell ref="K7:L7"/>
    <mergeCell ref="M7:N7"/>
    <mergeCell ref="O7:P7"/>
    <mergeCell ref="Q7:R7"/>
    <mergeCell ref="S7:T7"/>
    <mergeCell ref="G5:G8"/>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B1:O27"/>
  <sheetViews>
    <sheetView zoomScale="90" zoomScaleNormal="90" workbookViewId="0">
      <selection activeCell="C13" sqref="C13:O13"/>
    </sheetView>
  </sheetViews>
  <sheetFormatPr baseColWidth="10" defaultRowHeight="15"/>
  <cols>
    <col min="1" max="1" width="4.28515625" style="105" customWidth="1"/>
    <col min="2" max="4" width="14.28515625" style="105" customWidth="1"/>
    <col min="5" max="15" width="7.140625" style="105" customWidth="1"/>
    <col min="16" max="16384" width="11.42578125" style="105"/>
  </cols>
  <sheetData>
    <row r="1" spans="2:15" ht="7.5" customHeight="1" thickBot="1"/>
    <row r="2" spans="2:15" ht="15.75" customHeight="1">
      <c r="B2" s="723"/>
      <c r="C2" s="724"/>
      <c r="D2" s="729" t="s">
        <v>462</v>
      </c>
      <c r="E2" s="729"/>
      <c r="F2" s="729"/>
      <c r="G2" s="729"/>
      <c r="H2" s="729"/>
      <c r="I2" s="729"/>
      <c r="J2" s="729"/>
      <c r="K2" s="729"/>
      <c r="L2" s="732" t="s">
        <v>461</v>
      </c>
      <c r="M2" s="733"/>
      <c r="N2" s="733"/>
      <c r="O2" s="734"/>
    </row>
    <row r="3" spans="2:15" ht="15.75" customHeight="1">
      <c r="B3" s="725"/>
      <c r="C3" s="726"/>
      <c r="D3" s="730"/>
      <c r="E3" s="730"/>
      <c r="F3" s="730"/>
      <c r="G3" s="730"/>
      <c r="H3" s="730"/>
      <c r="I3" s="730"/>
      <c r="J3" s="730"/>
      <c r="K3" s="730"/>
      <c r="L3" s="735" t="s">
        <v>432</v>
      </c>
      <c r="M3" s="736"/>
      <c r="N3" s="735" t="s">
        <v>433</v>
      </c>
      <c r="O3" s="737"/>
    </row>
    <row r="4" spans="2:15" ht="15.75" customHeight="1">
      <c r="B4" s="725"/>
      <c r="C4" s="726"/>
      <c r="D4" s="730"/>
      <c r="E4" s="730"/>
      <c r="F4" s="730"/>
      <c r="G4" s="730"/>
      <c r="H4" s="730"/>
      <c r="I4" s="730"/>
      <c r="J4" s="730"/>
      <c r="K4" s="730"/>
      <c r="L4" s="738" t="s">
        <v>436</v>
      </c>
      <c r="M4" s="739"/>
      <c r="N4" s="740" t="s">
        <v>510</v>
      </c>
      <c r="O4" s="741"/>
    </row>
    <row r="5" spans="2:15" ht="15.75" customHeight="1">
      <c r="B5" s="725"/>
      <c r="C5" s="726"/>
      <c r="D5" s="730"/>
      <c r="E5" s="730"/>
      <c r="F5" s="730"/>
      <c r="G5" s="730"/>
      <c r="H5" s="730"/>
      <c r="I5" s="730"/>
      <c r="J5" s="730"/>
      <c r="K5" s="730"/>
      <c r="L5" s="735" t="s">
        <v>434</v>
      </c>
      <c r="M5" s="742"/>
      <c r="N5" s="742"/>
      <c r="O5" s="743"/>
    </row>
    <row r="6" spans="2:15" ht="15.75" customHeight="1" thickBot="1">
      <c r="B6" s="727"/>
      <c r="C6" s="728"/>
      <c r="D6" s="731"/>
      <c r="E6" s="731"/>
      <c r="F6" s="731"/>
      <c r="G6" s="731"/>
      <c r="H6" s="731"/>
      <c r="I6" s="731"/>
      <c r="J6" s="731"/>
      <c r="K6" s="731"/>
      <c r="L6" s="744" t="s">
        <v>437</v>
      </c>
      <c r="M6" s="745"/>
      <c r="N6" s="745"/>
      <c r="O6" s="746"/>
    </row>
    <row r="8" spans="2:15" ht="22.5" customHeight="1">
      <c r="B8" s="747" t="s">
        <v>438</v>
      </c>
      <c r="C8" s="747"/>
      <c r="D8" s="747"/>
      <c r="E8" s="747"/>
      <c r="F8" s="747"/>
      <c r="G8" s="747"/>
      <c r="H8" s="747"/>
      <c r="I8" s="747"/>
      <c r="J8" s="747"/>
      <c r="K8" s="747"/>
      <c r="L8" s="747"/>
      <c r="M8" s="747"/>
      <c r="N8" s="747"/>
      <c r="O8" s="747"/>
    </row>
    <row r="9" spans="2:15" ht="37.5" customHeight="1">
      <c r="B9" s="748" t="s">
        <v>439</v>
      </c>
      <c r="C9" s="748"/>
      <c r="D9" s="748"/>
      <c r="E9" s="135" t="s">
        <v>440</v>
      </c>
      <c r="F9" s="135" t="s">
        <v>440</v>
      </c>
      <c r="G9" s="106" t="s">
        <v>441</v>
      </c>
      <c r="H9" s="106" t="s">
        <v>463</v>
      </c>
      <c r="I9" s="136">
        <v>0</v>
      </c>
      <c r="J9" s="136">
        <v>1</v>
      </c>
      <c r="K9" s="749" t="s">
        <v>464</v>
      </c>
      <c r="L9" s="749"/>
      <c r="M9" s="749"/>
      <c r="N9" s="749"/>
      <c r="O9" s="749"/>
    </row>
    <row r="10" spans="2:15" ht="15" customHeight="1">
      <c r="B10" s="748" t="s">
        <v>442</v>
      </c>
      <c r="C10" s="748"/>
      <c r="D10" s="748"/>
      <c r="E10" s="750" t="s">
        <v>443</v>
      </c>
      <c r="F10" s="750"/>
      <c r="G10" s="750"/>
      <c r="H10" s="750"/>
      <c r="I10" s="750"/>
      <c r="J10" s="750"/>
      <c r="K10" s="749"/>
      <c r="L10" s="749"/>
      <c r="M10" s="749"/>
      <c r="N10" s="749"/>
      <c r="O10" s="749"/>
    </row>
    <row r="11" spans="2:15" ht="30" customHeight="1">
      <c r="B11" s="748"/>
      <c r="C11" s="748"/>
      <c r="D11" s="748"/>
      <c r="E11" s="751"/>
      <c r="F11" s="751"/>
      <c r="G11" s="751"/>
      <c r="H11" s="751"/>
      <c r="I11" s="751"/>
      <c r="J11" s="751"/>
      <c r="K11" s="749"/>
      <c r="L11" s="749"/>
      <c r="M11" s="749"/>
      <c r="N11" s="749"/>
      <c r="O11" s="749"/>
    </row>
    <row r="12" spans="2:15" ht="22.5" customHeight="1">
      <c r="B12" s="759" t="s">
        <v>444</v>
      </c>
      <c r="C12" s="759"/>
      <c r="D12" s="759"/>
      <c r="E12" s="759"/>
      <c r="F12" s="759"/>
      <c r="G12" s="759"/>
      <c r="H12" s="759"/>
      <c r="I12" s="759"/>
      <c r="J12" s="759"/>
      <c r="K12" s="759"/>
      <c r="L12" s="759"/>
      <c r="M12" s="759"/>
      <c r="N12" s="759"/>
      <c r="O12" s="759"/>
    </row>
    <row r="13" spans="2:15" ht="30" customHeight="1">
      <c r="B13" s="108" t="s">
        <v>518</v>
      </c>
      <c r="C13" s="748" t="s">
        <v>446</v>
      </c>
      <c r="D13" s="748"/>
      <c r="E13" s="748"/>
      <c r="F13" s="748"/>
      <c r="G13" s="748"/>
      <c r="H13" s="748"/>
      <c r="I13" s="748"/>
      <c r="J13" s="748"/>
      <c r="K13" s="748"/>
      <c r="L13" s="748"/>
      <c r="M13" s="748"/>
      <c r="N13" s="748"/>
      <c r="O13" s="748"/>
    </row>
    <row r="14" spans="2:15" ht="22.5" customHeight="1">
      <c r="B14" s="137"/>
      <c r="C14" s="760"/>
      <c r="D14" s="760"/>
      <c r="E14" s="760"/>
      <c r="F14" s="760"/>
      <c r="G14" s="760"/>
      <c r="H14" s="760"/>
      <c r="I14" s="760"/>
      <c r="J14" s="760"/>
      <c r="K14" s="760"/>
      <c r="L14" s="760"/>
      <c r="M14" s="760"/>
      <c r="N14" s="760"/>
      <c r="O14" s="760"/>
    </row>
    <row r="15" spans="2:15" ht="22.5" customHeight="1">
      <c r="B15" s="137"/>
      <c r="C15" s="760"/>
      <c r="D15" s="760"/>
      <c r="E15" s="760"/>
      <c r="F15" s="760"/>
      <c r="G15" s="760"/>
      <c r="H15" s="760"/>
      <c r="I15" s="760"/>
      <c r="J15" s="760"/>
      <c r="K15" s="760"/>
      <c r="L15" s="760"/>
      <c r="M15" s="760"/>
      <c r="N15" s="760"/>
      <c r="O15" s="760"/>
    </row>
    <row r="16" spans="2:15" ht="22.5" customHeight="1">
      <c r="B16" s="137"/>
      <c r="C16" s="760"/>
      <c r="D16" s="760"/>
      <c r="E16" s="760"/>
      <c r="F16" s="760"/>
      <c r="G16" s="760"/>
      <c r="H16" s="760"/>
      <c r="I16" s="760"/>
      <c r="J16" s="760"/>
      <c r="K16" s="760"/>
      <c r="L16" s="760"/>
      <c r="M16" s="760"/>
      <c r="N16" s="760"/>
      <c r="O16" s="760"/>
    </row>
    <row r="17" spans="2:15" ht="22.5" customHeight="1">
      <c r="B17" s="759" t="s">
        <v>447</v>
      </c>
      <c r="C17" s="759"/>
      <c r="D17" s="759"/>
      <c r="E17" s="759"/>
      <c r="F17" s="759"/>
      <c r="G17" s="759"/>
      <c r="H17" s="759"/>
      <c r="I17" s="759"/>
      <c r="J17" s="759"/>
      <c r="K17" s="759"/>
      <c r="L17" s="759"/>
      <c r="M17" s="759"/>
      <c r="N17" s="759"/>
      <c r="O17" s="759"/>
    </row>
    <row r="18" spans="2:15" ht="15" customHeight="1">
      <c r="B18" s="748" t="s">
        <v>518</v>
      </c>
      <c r="C18" s="761" t="s">
        <v>448</v>
      </c>
      <c r="D18" s="762"/>
      <c r="E18" s="762"/>
      <c r="F18" s="762"/>
      <c r="G18" s="763"/>
      <c r="H18" s="767" t="s">
        <v>449</v>
      </c>
      <c r="I18" s="767"/>
      <c r="J18" s="767"/>
      <c r="K18" s="748" t="s">
        <v>450</v>
      </c>
      <c r="L18" s="748"/>
      <c r="M18" s="761" t="s">
        <v>451</v>
      </c>
      <c r="N18" s="762"/>
      <c r="O18" s="763"/>
    </row>
    <row r="19" spans="2:15" ht="15" customHeight="1">
      <c r="B19" s="748"/>
      <c r="C19" s="764"/>
      <c r="D19" s="765"/>
      <c r="E19" s="765"/>
      <c r="F19" s="765"/>
      <c r="G19" s="766"/>
      <c r="H19" s="108" t="s">
        <v>452</v>
      </c>
      <c r="I19" s="108" t="s">
        <v>453</v>
      </c>
      <c r="J19" s="108" t="s">
        <v>454</v>
      </c>
      <c r="K19" s="748"/>
      <c r="L19" s="748"/>
      <c r="M19" s="764"/>
      <c r="N19" s="765"/>
      <c r="O19" s="766"/>
    </row>
    <row r="20" spans="2:15" ht="22.5" customHeight="1">
      <c r="B20" s="138"/>
      <c r="C20" s="752"/>
      <c r="D20" s="753"/>
      <c r="E20" s="753"/>
      <c r="F20" s="753"/>
      <c r="G20" s="754"/>
      <c r="H20" s="137"/>
      <c r="I20" s="137"/>
      <c r="J20" s="137"/>
      <c r="K20" s="755"/>
      <c r="L20" s="755"/>
      <c r="M20" s="756"/>
      <c r="N20" s="757"/>
      <c r="O20" s="758"/>
    </row>
    <row r="21" spans="2:15" ht="22.5" customHeight="1">
      <c r="B21" s="138"/>
      <c r="C21" s="752"/>
      <c r="D21" s="753"/>
      <c r="E21" s="753"/>
      <c r="F21" s="753"/>
      <c r="G21" s="754"/>
      <c r="H21" s="137"/>
      <c r="I21" s="137"/>
      <c r="J21" s="137"/>
      <c r="K21" s="755"/>
      <c r="L21" s="755"/>
      <c r="M21" s="756"/>
      <c r="N21" s="757"/>
      <c r="O21" s="758"/>
    </row>
    <row r="22" spans="2:15" ht="22.5" customHeight="1">
      <c r="B22" s="138"/>
      <c r="C22" s="752"/>
      <c r="D22" s="753"/>
      <c r="E22" s="753"/>
      <c r="F22" s="753"/>
      <c r="G22" s="754"/>
      <c r="H22" s="137"/>
      <c r="I22" s="137"/>
      <c r="J22" s="137"/>
      <c r="K22" s="755"/>
      <c r="L22" s="755"/>
      <c r="M22" s="756"/>
      <c r="N22" s="757"/>
      <c r="O22" s="758"/>
    </row>
    <row r="23" spans="2:15" ht="7.5" customHeight="1" thickBot="1"/>
    <row r="24" spans="2:15" ht="22.5" customHeight="1">
      <c r="B24" s="768" t="s">
        <v>455</v>
      </c>
      <c r="C24" s="769"/>
      <c r="D24" s="769"/>
      <c r="E24" s="769" t="s">
        <v>456</v>
      </c>
      <c r="F24" s="769"/>
      <c r="G24" s="769"/>
      <c r="H24" s="769"/>
      <c r="I24" s="769"/>
      <c r="J24" s="769"/>
      <c r="K24" s="769" t="s">
        <v>457</v>
      </c>
      <c r="L24" s="769"/>
      <c r="M24" s="769"/>
      <c r="N24" s="769"/>
      <c r="O24" s="770"/>
    </row>
    <row r="25" spans="2:15" ht="60" customHeight="1" thickBot="1">
      <c r="B25" s="771" t="s">
        <v>458</v>
      </c>
      <c r="C25" s="772"/>
      <c r="D25" s="772"/>
      <c r="E25" s="773" t="s">
        <v>459</v>
      </c>
      <c r="F25" s="773"/>
      <c r="G25" s="773"/>
      <c r="H25" s="773"/>
      <c r="I25" s="773"/>
      <c r="J25" s="773"/>
      <c r="K25" s="773" t="s">
        <v>460</v>
      </c>
      <c r="L25" s="772"/>
      <c r="M25" s="772"/>
      <c r="N25" s="772"/>
      <c r="O25" s="774"/>
    </row>
    <row r="27" spans="2:15" ht="70.5" customHeight="1">
      <c r="B27" s="722" t="s">
        <v>517</v>
      </c>
      <c r="C27" s="722"/>
      <c r="D27" s="722"/>
      <c r="E27" s="722"/>
      <c r="F27" s="722"/>
      <c r="G27" s="722"/>
      <c r="H27" s="722"/>
      <c r="I27" s="722"/>
      <c r="J27" s="722"/>
      <c r="K27" s="722"/>
      <c r="L27" s="722"/>
      <c r="M27" s="722"/>
      <c r="N27" s="722"/>
      <c r="O27" s="722"/>
    </row>
  </sheetData>
  <sheetProtection algorithmName="SHA-512" hashValue="ujXHE5tCXQBMOXQFf3Nfm1+YKK3dg9fuwDiYvlPml94IpC/rr3mdBM9fifjhyqwl7f8fMFJT4ZQapNrqU/greg==" saltValue="S4fTtHMNEG9GfQ1v++IU/g==" spinCount="100000" sheet="1" objects="1" scenarios="1" formatCells="0" formatColumns="0" formatRows="0" insertRows="0"/>
  <mergeCells count="42">
    <mergeCell ref="B24:D24"/>
    <mergeCell ref="E24:J24"/>
    <mergeCell ref="K24:O24"/>
    <mergeCell ref="B25:D25"/>
    <mergeCell ref="E25:J25"/>
    <mergeCell ref="K25:O25"/>
    <mergeCell ref="C21:G21"/>
    <mergeCell ref="K21:L21"/>
    <mergeCell ref="M21:O21"/>
    <mergeCell ref="C22:G22"/>
    <mergeCell ref="K22:L22"/>
    <mergeCell ref="M22:O22"/>
    <mergeCell ref="C20:G20"/>
    <mergeCell ref="K20:L20"/>
    <mergeCell ref="M20:O20"/>
    <mergeCell ref="B12:O12"/>
    <mergeCell ref="C13:O13"/>
    <mergeCell ref="C14:O14"/>
    <mergeCell ref="C15:O15"/>
    <mergeCell ref="C16:O16"/>
    <mergeCell ref="B17:O17"/>
    <mergeCell ref="B18:B19"/>
    <mergeCell ref="C18:G19"/>
    <mergeCell ref="H18:J18"/>
    <mergeCell ref="K18:L19"/>
    <mergeCell ref="M18:O19"/>
    <mergeCell ref="B27:O27"/>
    <mergeCell ref="B2:C6"/>
    <mergeCell ref="D2:K6"/>
    <mergeCell ref="L2:O2"/>
    <mergeCell ref="L3:M3"/>
    <mergeCell ref="N3:O3"/>
    <mergeCell ref="L4:M4"/>
    <mergeCell ref="N4:O4"/>
    <mergeCell ref="L5:O5"/>
    <mergeCell ref="L6:O6"/>
    <mergeCell ref="B8:O8"/>
    <mergeCell ref="B9:D9"/>
    <mergeCell ref="K9:O11"/>
    <mergeCell ref="B10:D11"/>
    <mergeCell ref="E10:J10"/>
    <mergeCell ref="E11:J11"/>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J229"/>
  <sheetViews>
    <sheetView showGridLines="0" tabSelected="1" workbookViewId="0">
      <selection activeCell="C35" sqref="C35"/>
    </sheetView>
  </sheetViews>
  <sheetFormatPr baseColWidth="10" defaultColWidth="11.42578125" defaultRowHeight="15" zeroHeight="1"/>
  <cols>
    <col min="1" max="1" width="3.7109375" style="484" customWidth="1"/>
    <col min="2" max="2" width="63.28515625" style="484" customWidth="1"/>
    <col min="3" max="3" width="15.140625" style="487" customWidth="1"/>
    <col min="4" max="4" width="21.5703125" style="487" customWidth="1"/>
    <col min="5" max="5" width="20.28515625" style="484" customWidth="1"/>
    <col min="6" max="6" width="18.42578125" style="484" customWidth="1"/>
    <col min="7" max="7" width="18.5703125" style="484" customWidth="1"/>
    <col min="8" max="8" width="19.42578125" style="484" customWidth="1"/>
    <col min="9" max="9" width="47" style="484" customWidth="1"/>
    <col min="10" max="16357" width="11.42578125" style="484"/>
    <col min="16358" max="16358" width="1.42578125" style="484" customWidth="1"/>
    <col min="16359" max="16384" width="2.85546875" style="484" customWidth="1"/>
  </cols>
  <sheetData>
    <row r="1" spans="2:9">
      <c r="C1" s="485"/>
      <c r="D1" s="485"/>
      <c r="E1" s="486"/>
      <c r="F1" s="486"/>
      <c r="G1" s="486"/>
    </row>
    <row r="2" spans="2:9" ht="15.75">
      <c r="B2" s="811" t="s">
        <v>1085</v>
      </c>
      <c r="C2" s="811"/>
      <c r="D2" s="811"/>
      <c r="E2" s="811"/>
      <c r="F2" s="811"/>
      <c r="G2" s="811"/>
      <c r="H2" s="811"/>
      <c r="I2" s="516"/>
    </row>
    <row r="3" spans="2:9" ht="15.75">
      <c r="B3" s="811" t="s">
        <v>1086</v>
      </c>
      <c r="C3" s="811"/>
      <c r="D3" s="811"/>
      <c r="E3" s="811"/>
      <c r="F3" s="811"/>
      <c r="G3" s="811"/>
      <c r="H3" s="811"/>
      <c r="I3" s="516"/>
    </row>
    <row r="4" spans="2:9" ht="20.25">
      <c r="B4" s="812" t="s">
        <v>1129</v>
      </c>
      <c r="C4" s="812"/>
      <c r="D4" s="812"/>
      <c r="E4" s="812"/>
      <c r="F4" s="812"/>
      <c r="G4" s="812"/>
      <c r="H4" s="812"/>
      <c r="I4" s="517"/>
    </row>
    <row r="5" spans="2:9" ht="19.5" customHeight="1" thickBot="1">
      <c r="B5" s="1069" t="s">
        <v>1145</v>
      </c>
    </row>
    <row r="6" spans="2:9" ht="15.75">
      <c r="B6" s="827" t="s">
        <v>987</v>
      </c>
      <c r="C6" s="821" t="s">
        <v>988</v>
      </c>
      <c r="D6" s="825" t="s">
        <v>989</v>
      </c>
      <c r="E6" s="826"/>
      <c r="F6" s="485"/>
    </row>
    <row r="7" spans="2:9" ht="16.5" thickBot="1">
      <c r="B7" s="828"/>
      <c r="C7" s="822"/>
      <c r="D7" s="518" t="s">
        <v>1129</v>
      </c>
      <c r="E7" s="519" t="s">
        <v>990</v>
      </c>
      <c r="F7" s="485"/>
    </row>
    <row r="8" spans="2:9">
      <c r="B8" s="488" t="s">
        <v>991</v>
      </c>
      <c r="C8" s="489">
        <v>4</v>
      </c>
      <c r="D8" s="450">
        <v>1.0462662472345134</v>
      </c>
      <c r="E8" s="1086">
        <v>0.70717733585858589</v>
      </c>
      <c r="F8" s="446"/>
    </row>
    <row r="9" spans="2:9">
      <c r="B9" s="490" t="s">
        <v>1138</v>
      </c>
      <c r="C9" s="489">
        <v>3</v>
      </c>
      <c r="D9" s="450">
        <v>1</v>
      </c>
      <c r="E9" s="1087">
        <v>0.33333333333333331</v>
      </c>
      <c r="F9" s="446"/>
    </row>
    <row r="10" spans="2:9">
      <c r="B10" s="490" t="s">
        <v>992</v>
      </c>
      <c r="C10" s="489">
        <v>7</v>
      </c>
      <c r="D10" s="450">
        <v>0.99055419202263373</v>
      </c>
      <c r="E10" s="1087">
        <v>0.44994343589470415</v>
      </c>
      <c r="F10" s="446"/>
    </row>
    <row r="11" spans="2:9">
      <c r="B11" s="490" t="s">
        <v>993</v>
      </c>
      <c r="C11" s="489">
        <v>3</v>
      </c>
      <c r="D11" s="450">
        <v>1</v>
      </c>
      <c r="E11" s="1086">
        <v>0.5</v>
      </c>
      <c r="F11" s="446"/>
    </row>
    <row r="12" spans="2:9">
      <c r="B12" s="1067" t="s">
        <v>1139</v>
      </c>
      <c r="C12" s="1068">
        <v>0</v>
      </c>
      <c r="D12" s="453" t="s">
        <v>1023</v>
      </c>
      <c r="E12" s="453" t="s">
        <v>1023</v>
      </c>
      <c r="F12" s="446"/>
    </row>
    <row r="13" spans="2:9" ht="16.5" thickBot="1">
      <c r="B13" s="491" t="s">
        <v>1043</v>
      </c>
      <c r="C13" s="492">
        <v>17</v>
      </c>
      <c r="D13" s="475">
        <v>1.0092051098142867</v>
      </c>
      <c r="E13" s="475">
        <v>0.50147575796357502</v>
      </c>
      <c r="F13" s="446"/>
    </row>
    <row r="14" spans="2:9">
      <c r="B14" s="488" t="s">
        <v>994</v>
      </c>
      <c r="C14" s="489">
        <v>20</v>
      </c>
      <c r="D14" s="476">
        <v>0.89452954707332533</v>
      </c>
      <c r="E14" s="1088">
        <v>0.50449598666454187</v>
      </c>
      <c r="F14" s="446"/>
    </row>
    <row r="15" spans="2:9">
      <c r="B15" s="490" t="s">
        <v>995</v>
      </c>
      <c r="C15" s="489">
        <v>6</v>
      </c>
      <c r="D15" s="450">
        <v>1.1154185787790294</v>
      </c>
      <c r="E15" s="1086">
        <v>0.51622578692493948</v>
      </c>
      <c r="F15" s="446"/>
    </row>
    <row r="16" spans="2:9">
      <c r="B16" s="490" t="s">
        <v>996</v>
      </c>
      <c r="C16" s="489">
        <v>4</v>
      </c>
      <c r="D16" s="450">
        <v>1.0216836734693877</v>
      </c>
      <c r="E16" s="1087">
        <v>0.34928571428571431</v>
      </c>
      <c r="F16" s="446"/>
    </row>
    <row r="17" spans="2:9" ht="16.5" thickBot="1">
      <c r="B17" s="491" t="s">
        <v>1044</v>
      </c>
      <c r="C17" s="492">
        <v>30</v>
      </c>
      <c r="D17" s="475">
        <v>1.0105439331072474</v>
      </c>
      <c r="E17" s="475">
        <v>0.45666916262506518</v>
      </c>
      <c r="F17" s="446"/>
    </row>
    <row r="18" spans="2:9">
      <c r="B18" s="488" t="s">
        <v>997</v>
      </c>
      <c r="C18" s="489">
        <v>11</v>
      </c>
      <c r="D18" s="476">
        <v>0.71590909090909083</v>
      </c>
      <c r="E18" s="1089">
        <v>0.4882763890828406</v>
      </c>
      <c r="F18" s="446"/>
    </row>
    <row r="19" spans="2:9">
      <c r="B19" s="490" t="s">
        <v>998</v>
      </c>
      <c r="C19" s="489">
        <v>2</v>
      </c>
      <c r="D19" s="450">
        <v>1.0187414938687938</v>
      </c>
      <c r="E19" s="1086">
        <v>0.50731695241456687</v>
      </c>
      <c r="F19" s="446"/>
    </row>
    <row r="20" spans="2:9">
      <c r="B20" s="490" t="s">
        <v>999</v>
      </c>
      <c r="C20" s="489">
        <v>4</v>
      </c>
      <c r="D20" s="450">
        <v>1.0239217107665453</v>
      </c>
      <c r="E20" s="1087">
        <v>0.48255006619237684</v>
      </c>
      <c r="F20" s="446"/>
    </row>
    <row r="21" spans="2:9">
      <c r="B21" s="490" t="s">
        <v>1000</v>
      </c>
      <c r="C21" s="489">
        <v>3</v>
      </c>
      <c r="D21" s="450">
        <v>1.66029610376792</v>
      </c>
      <c r="E21" s="1086">
        <v>0.60029036727850038</v>
      </c>
      <c r="F21" s="446"/>
    </row>
    <row r="22" spans="2:9">
      <c r="B22" s="490" t="s">
        <v>1001</v>
      </c>
      <c r="C22" s="489">
        <v>3</v>
      </c>
      <c r="D22" s="450">
        <v>1.5818955082888586</v>
      </c>
      <c r="E22" s="1086">
        <v>0.62539219858887363</v>
      </c>
      <c r="F22" s="446"/>
    </row>
    <row r="23" spans="2:9">
      <c r="B23" s="490" t="s">
        <v>1002</v>
      </c>
      <c r="C23" s="489">
        <v>5</v>
      </c>
      <c r="D23" s="450">
        <v>1</v>
      </c>
      <c r="E23" s="1086">
        <v>0.5</v>
      </c>
      <c r="F23" s="446"/>
    </row>
    <row r="24" spans="2:9" ht="16.5" thickBot="1">
      <c r="B24" s="491" t="s">
        <v>1045</v>
      </c>
      <c r="C24" s="492">
        <v>28</v>
      </c>
      <c r="D24" s="475">
        <v>1.1667939846002013</v>
      </c>
      <c r="E24" s="475">
        <v>0.53397099559285965</v>
      </c>
      <c r="F24" s="446"/>
    </row>
    <row r="25" spans="2:9">
      <c r="B25" s="490" t="s">
        <v>1003</v>
      </c>
      <c r="C25" s="489">
        <v>4</v>
      </c>
      <c r="D25" s="450">
        <v>0.34272300469483563</v>
      </c>
      <c r="E25" s="1087">
        <v>0.38478260869565217</v>
      </c>
      <c r="F25" s="446"/>
    </row>
    <row r="26" spans="2:9">
      <c r="B26" s="490" t="s">
        <v>1004</v>
      </c>
      <c r="C26" s="489">
        <v>8</v>
      </c>
      <c r="D26" s="450">
        <v>1</v>
      </c>
      <c r="E26" s="1086">
        <v>0.70995670995670979</v>
      </c>
      <c r="F26" s="446"/>
    </row>
    <row r="27" spans="2:9" ht="16.5" thickBot="1">
      <c r="B27" s="491" t="s">
        <v>1046</v>
      </c>
      <c r="C27" s="492">
        <v>12</v>
      </c>
      <c r="D27" s="475">
        <v>0.67136150234741776</v>
      </c>
      <c r="E27" s="475">
        <v>0.54736965932618098</v>
      </c>
      <c r="F27" s="446"/>
    </row>
    <row r="28" spans="2:9" ht="16.5" thickBot="1">
      <c r="B28" s="493" t="s">
        <v>1047</v>
      </c>
      <c r="C28" s="494">
        <f>+C27+C24+C17+C13</f>
        <v>87</v>
      </c>
      <c r="D28" s="452">
        <f>AVERAGE(D13,D17,D24,D27)</f>
        <v>0.96447613246728836</v>
      </c>
      <c r="E28" s="1090">
        <f>AVERAGE(E13,E17,E24,E27)</f>
        <v>0.50987139387692015</v>
      </c>
      <c r="F28" s="446"/>
    </row>
    <row r="29" spans="2:9" s="495" customFormat="1">
      <c r="C29" s="496"/>
      <c r="D29" s="496"/>
    </row>
    <row r="30" spans="2:9" s="495" customFormat="1" ht="15.75">
      <c r="B30" s="497" t="s">
        <v>1005</v>
      </c>
      <c r="C30" s="496"/>
      <c r="D30" s="496"/>
    </row>
    <row r="31" spans="2:9" ht="15" customHeight="1">
      <c r="B31" s="823" t="s">
        <v>1006</v>
      </c>
      <c r="C31" s="814" t="s">
        <v>1020</v>
      </c>
      <c r="D31" s="824" t="s">
        <v>1082</v>
      </c>
      <c r="E31" s="813"/>
      <c r="F31" s="814" t="s">
        <v>1084</v>
      </c>
      <c r="G31" s="823" t="s">
        <v>989</v>
      </c>
      <c r="H31" s="823"/>
      <c r="I31" s="814" t="s">
        <v>1097</v>
      </c>
    </row>
    <row r="32" spans="2:9" ht="26.25" customHeight="1">
      <c r="B32" s="823"/>
      <c r="C32" s="814"/>
      <c r="D32" s="522" t="s">
        <v>1083</v>
      </c>
      <c r="E32" s="522" t="str">
        <f>$B$4</f>
        <v>Trimestre 2</v>
      </c>
      <c r="F32" s="814"/>
      <c r="G32" s="524" t="str">
        <f>+$B$4</f>
        <v>Trimestre 2</v>
      </c>
      <c r="H32" s="524" t="s">
        <v>990</v>
      </c>
      <c r="I32" s="814"/>
    </row>
    <row r="33" spans="2:9">
      <c r="B33" s="1072" t="str">
        <f>+'01 DIRECCIONAMIENTO ES POA 2019'!E13</f>
        <v>Plan operativo formulado</v>
      </c>
      <c r="C33" s="498" t="s">
        <v>1021</v>
      </c>
      <c r="D33" s="499">
        <v>1</v>
      </c>
      <c r="E33" s="499">
        <v>0</v>
      </c>
      <c r="F33" s="499">
        <v>0</v>
      </c>
      <c r="G33" s="474" t="s">
        <v>1180</v>
      </c>
      <c r="H33" s="1085">
        <v>1</v>
      </c>
      <c r="I33" s="454" t="s">
        <v>1147</v>
      </c>
    </row>
    <row r="34" spans="2:9" ht="30">
      <c r="B34" s="1072" t="str">
        <f>+'01 DIRECCIONAMIENTO ES POA 2019'!E14</f>
        <v>Porcentaje de avance en la implementación del Sistema de Gestión de la entidad</v>
      </c>
      <c r="C34" s="498" t="s">
        <v>1022</v>
      </c>
      <c r="D34" s="448">
        <v>1</v>
      </c>
      <c r="E34" s="448">
        <v>0.27393939393939393</v>
      </c>
      <c r="F34" s="500">
        <v>0.2992876893939394</v>
      </c>
      <c r="G34" s="1081">
        <v>1.0925324944690267</v>
      </c>
      <c r="H34" s="1078">
        <v>0.62153200757575766</v>
      </c>
      <c r="I34" s="454" t="s">
        <v>1182</v>
      </c>
    </row>
    <row r="35" spans="2:9" ht="51">
      <c r="B35" s="1072" t="s">
        <v>1133</v>
      </c>
      <c r="C35" s="498" t="s">
        <v>1131</v>
      </c>
      <c r="D35" s="499">
        <v>11</v>
      </c>
      <c r="E35" s="499">
        <v>0</v>
      </c>
      <c r="F35" s="499">
        <v>0</v>
      </c>
      <c r="G35" s="474" t="s">
        <v>1180</v>
      </c>
      <c r="H35" s="448" t="s">
        <v>1180</v>
      </c>
      <c r="I35" s="454" t="s">
        <v>1142</v>
      </c>
    </row>
    <row r="36" spans="2:9" ht="38.25">
      <c r="B36" s="1072" t="s">
        <v>876</v>
      </c>
      <c r="C36" s="498" t="s">
        <v>1132</v>
      </c>
      <c r="D36" s="499">
        <v>8</v>
      </c>
      <c r="E36" s="499">
        <v>1</v>
      </c>
      <c r="F36" s="499">
        <v>1</v>
      </c>
      <c r="G36" s="1081">
        <v>1</v>
      </c>
      <c r="H36" s="1078">
        <v>0.5</v>
      </c>
      <c r="I36" s="454" t="s">
        <v>1152</v>
      </c>
    </row>
    <row r="37" spans="2:9" ht="15.75">
      <c r="B37" s="817" t="s">
        <v>1080</v>
      </c>
      <c r="C37" s="818"/>
      <c r="D37" s="818"/>
      <c r="E37" s="818"/>
      <c r="F37" s="819"/>
      <c r="G37" s="449">
        <f>AVERAGE(G33:G36)</f>
        <v>1.0462662472345134</v>
      </c>
      <c r="H37" s="449">
        <f>AVERAGE(H33:H36)</f>
        <v>0.70717733585858589</v>
      </c>
      <c r="I37" s="447"/>
    </row>
    <row r="38" spans="2:9">
      <c r="D38" s="484"/>
    </row>
    <row r="39" spans="2:9" ht="15.75">
      <c r="B39" s="501" t="s">
        <v>1135</v>
      </c>
      <c r="C39" s="502"/>
      <c r="D39" s="484"/>
    </row>
    <row r="40" spans="2:9" ht="15" customHeight="1">
      <c r="B40" s="823" t="s">
        <v>1006</v>
      </c>
      <c r="C40" s="814" t="s">
        <v>1020</v>
      </c>
      <c r="D40" s="824" t="s">
        <v>1082</v>
      </c>
      <c r="E40" s="813"/>
      <c r="F40" s="814" t="s">
        <v>1084</v>
      </c>
      <c r="G40" s="823" t="s">
        <v>989</v>
      </c>
      <c r="H40" s="823"/>
      <c r="I40" s="814" t="s">
        <v>1097</v>
      </c>
    </row>
    <row r="41" spans="2:9" ht="15.75">
      <c r="B41" s="823"/>
      <c r="C41" s="814"/>
      <c r="D41" s="522" t="s">
        <v>1083</v>
      </c>
      <c r="E41" s="522" t="str">
        <f>$B$4</f>
        <v>Trimestre 2</v>
      </c>
      <c r="F41" s="814"/>
      <c r="G41" s="524" t="str">
        <f>+$B$4</f>
        <v>Trimestre 2</v>
      </c>
      <c r="H41" s="524" t="s">
        <v>990</v>
      </c>
      <c r="I41" s="814"/>
    </row>
    <row r="42" spans="2:9" ht="38.25">
      <c r="B42" s="1072" t="s">
        <v>862</v>
      </c>
      <c r="C42" s="503" t="s">
        <v>1078</v>
      </c>
      <c r="D42" s="504">
        <v>1</v>
      </c>
      <c r="E42" s="504">
        <v>0.33333333333333331</v>
      </c>
      <c r="F42" s="504">
        <v>0.33333333333333331</v>
      </c>
      <c r="G42" s="1081">
        <v>1</v>
      </c>
      <c r="H42" s="1075">
        <v>0.33333333333333331</v>
      </c>
      <c r="I42" s="454" t="s">
        <v>1140</v>
      </c>
    </row>
    <row r="43" spans="2:9" ht="38.25">
      <c r="B43" s="1072" t="s">
        <v>867</v>
      </c>
      <c r="C43" s="503" t="s">
        <v>1079</v>
      </c>
      <c r="D43" s="504">
        <v>1</v>
      </c>
      <c r="E43" s="473">
        <v>0</v>
      </c>
      <c r="F43" s="473">
        <v>0.33333333333333331</v>
      </c>
      <c r="G43" s="474" t="s">
        <v>1180</v>
      </c>
      <c r="H43" s="1079">
        <v>0.33333333333333331</v>
      </c>
      <c r="I43" s="454" t="s">
        <v>1141</v>
      </c>
    </row>
    <row r="44" spans="2:9" ht="25.5">
      <c r="B44" s="1072" t="s">
        <v>638</v>
      </c>
      <c r="C44" s="503" t="s">
        <v>1077</v>
      </c>
      <c r="D44" s="505">
        <v>1</v>
      </c>
      <c r="E44" s="505">
        <v>0</v>
      </c>
      <c r="F44" s="505">
        <v>0</v>
      </c>
      <c r="G44" s="474" t="s">
        <v>1180</v>
      </c>
      <c r="H44" s="453" t="s">
        <v>1023</v>
      </c>
      <c r="I44" s="454" t="s">
        <v>1098</v>
      </c>
    </row>
    <row r="45" spans="2:9" ht="15.75">
      <c r="B45" s="817" t="s">
        <v>1080</v>
      </c>
      <c r="C45" s="818"/>
      <c r="D45" s="818"/>
      <c r="E45" s="818"/>
      <c r="F45" s="819"/>
      <c r="G45" s="455">
        <f>AVERAGE(G42:G44)</f>
        <v>1</v>
      </c>
      <c r="H45" s="455">
        <f>AVERAGE(H42:H44)</f>
        <v>0.33333333333333331</v>
      </c>
      <c r="I45" s="447"/>
    </row>
    <row r="46" spans="2:9" s="495" customFormat="1" ht="15.75">
      <c r="B46" s="506"/>
      <c r="C46" s="507"/>
      <c r="D46" s="506"/>
      <c r="E46" s="506"/>
      <c r="F46" s="506"/>
      <c r="G46" s="506"/>
      <c r="H46" s="506"/>
    </row>
    <row r="47" spans="2:9" s="495" customFormat="1" ht="15.75">
      <c r="B47" s="497" t="s">
        <v>1007</v>
      </c>
      <c r="C47" s="507"/>
      <c r="D47" s="506"/>
      <c r="E47" s="506"/>
      <c r="F47" s="506"/>
      <c r="G47" s="506"/>
      <c r="H47" s="506"/>
    </row>
    <row r="48" spans="2:9" ht="15" customHeight="1">
      <c r="B48" s="810" t="s">
        <v>1006</v>
      </c>
      <c r="C48" s="815" t="s">
        <v>1020</v>
      </c>
      <c r="D48" s="815" t="s">
        <v>1082</v>
      </c>
      <c r="E48" s="815"/>
      <c r="F48" s="815" t="s">
        <v>1084</v>
      </c>
      <c r="G48" s="810" t="s">
        <v>989</v>
      </c>
      <c r="H48" s="810"/>
      <c r="I48" s="814" t="s">
        <v>1097</v>
      </c>
    </row>
    <row r="49" spans="2:9" ht="15.75">
      <c r="B49" s="810"/>
      <c r="C49" s="815"/>
      <c r="D49" s="521" t="s">
        <v>1083</v>
      </c>
      <c r="E49" s="521" t="str">
        <f>$B$4</f>
        <v>Trimestre 2</v>
      </c>
      <c r="F49" s="815"/>
      <c r="G49" s="523" t="str">
        <f>+$B$4</f>
        <v>Trimestre 2</v>
      </c>
      <c r="H49" s="523" t="s">
        <v>990</v>
      </c>
      <c r="I49" s="814"/>
    </row>
    <row r="50" spans="2:9" ht="30">
      <c r="B50" s="1072" t="s">
        <v>531</v>
      </c>
      <c r="C50" s="503" t="s">
        <v>1087</v>
      </c>
      <c r="D50" s="504">
        <v>0.6</v>
      </c>
      <c r="E50" s="504">
        <v>0.2</v>
      </c>
      <c r="F50" s="504">
        <v>0.2</v>
      </c>
      <c r="G50" s="1081">
        <v>1</v>
      </c>
      <c r="H50" s="1080">
        <v>0.50000000000000011</v>
      </c>
      <c r="I50" s="454" t="s">
        <v>1150</v>
      </c>
    </row>
    <row r="51" spans="2:9" ht="30">
      <c r="B51" s="1072" t="s">
        <v>533</v>
      </c>
      <c r="C51" s="503" t="s">
        <v>1088</v>
      </c>
      <c r="D51" s="504">
        <v>0.4</v>
      </c>
      <c r="E51" s="504">
        <v>0.1</v>
      </c>
      <c r="F51" s="504">
        <v>0.1</v>
      </c>
      <c r="G51" s="1081">
        <v>1</v>
      </c>
      <c r="H51" s="1080">
        <v>0.37500000000000006</v>
      </c>
      <c r="I51" s="454" t="s">
        <v>1150</v>
      </c>
    </row>
    <row r="52" spans="2:9" ht="45">
      <c r="B52" s="1072" t="s">
        <v>543</v>
      </c>
      <c r="C52" s="503" t="s">
        <v>1089</v>
      </c>
      <c r="D52" s="504">
        <v>0.4</v>
      </c>
      <c r="E52" s="504">
        <v>0.1</v>
      </c>
      <c r="F52" s="504">
        <v>0.1</v>
      </c>
      <c r="G52" s="1081">
        <v>1</v>
      </c>
      <c r="H52" s="1080">
        <v>0.37500000000000006</v>
      </c>
      <c r="I52" s="454" t="s">
        <v>1150</v>
      </c>
    </row>
    <row r="53" spans="2:9" ht="30">
      <c r="B53" s="1072" t="s">
        <v>545</v>
      </c>
      <c r="C53" s="503" t="s">
        <v>1090</v>
      </c>
      <c r="D53" s="504">
        <v>0.8</v>
      </c>
      <c r="E53" s="504">
        <v>0.2</v>
      </c>
      <c r="F53" s="504">
        <v>0.2</v>
      </c>
      <c r="G53" s="1081">
        <v>1</v>
      </c>
      <c r="H53" s="1080">
        <v>0.37500000000000006</v>
      </c>
      <c r="I53" s="454" t="s">
        <v>1150</v>
      </c>
    </row>
    <row r="54" spans="2:9" ht="30">
      <c r="B54" s="1072" t="s">
        <v>547</v>
      </c>
      <c r="C54" s="503" t="s">
        <v>1093</v>
      </c>
      <c r="D54" s="504">
        <v>0.6</v>
      </c>
      <c r="E54" s="504">
        <v>0.2</v>
      </c>
      <c r="F54" s="504">
        <v>0.2</v>
      </c>
      <c r="G54" s="1081">
        <v>1</v>
      </c>
      <c r="H54" s="1080">
        <v>0.50000000000000011</v>
      </c>
      <c r="I54" s="454" t="s">
        <v>1150</v>
      </c>
    </row>
    <row r="55" spans="2:9" ht="20.25" customHeight="1">
      <c r="B55" s="1072" t="s">
        <v>536</v>
      </c>
      <c r="C55" s="503" t="s">
        <v>1091</v>
      </c>
      <c r="D55" s="504">
        <v>0.9</v>
      </c>
      <c r="E55" s="504">
        <v>0.9</v>
      </c>
      <c r="F55" s="504">
        <v>0.80888107063481895</v>
      </c>
      <c r="G55" s="1081">
        <v>0.89875674514979886</v>
      </c>
      <c r="H55" s="1080">
        <v>0.50246696406522739</v>
      </c>
      <c r="I55" s="454" t="s">
        <v>1143</v>
      </c>
    </row>
    <row r="56" spans="2:9" ht="25.5">
      <c r="B56" s="1072" t="s">
        <v>539</v>
      </c>
      <c r="C56" s="503" t="s">
        <v>1092</v>
      </c>
      <c r="D56" s="504">
        <v>0.9</v>
      </c>
      <c r="E56" s="504">
        <v>0.9</v>
      </c>
      <c r="F56" s="504">
        <v>0.93161033910777424</v>
      </c>
      <c r="G56" s="1081">
        <v>1.0351225990086381</v>
      </c>
      <c r="H56" s="1080">
        <v>0.52213708719770147</v>
      </c>
      <c r="I56" s="454" t="s">
        <v>1144</v>
      </c>
    </row>
    <row r="57" spans="2:9" ht="15.75">
      <c r="B57" s="817" t="s">
        <v>1080</v>
      </c>
      <c r="C57" s="818"/>
      <c r="D57" s="818"/>
      <c r="E57" s="818"/>
      <c r="F57" s="819"/>
      <c r="G57" s="455">
        <f>AVERAGE(G50:G56)</f>
        <v>0.99055419202263373</v>
      </c>
      <c r="H57" s="455">
        <f>AVERAGE(H50:H56)</f>
        <v>0.44994343589470415</v>
      </c>
      <c r="I57" s="447"/>
    </row>
    <row r="58" spans="2:9" s="495" customFormat="1">
      <c r="C58" s="496"/>
    </row>
    <row r="59" spans="2:9" s="495" customFormat="1" ht="15.75">
      <c r="B59" s="497" t="s">
        <v>1008</v>
      </c>
      <c r="C59" s="507"/>
    </row>
    <row r="60" spans="2:9" ht="15" customHeight="1">
      <c r="B60" s="810" t="s">
        <v>1006</v>
      </c>
      <c r="C60" s="815" t="s">
        <v>1020</v>
      </c>
      <c r="D60" s="815" t="s">
        <v>1082</v>
      </c>
      <c r="E60" s="815"/>
      <c r="F60" s="815" t="s">
        <v>1084</v>
      </c>
      <c r="G60" s="810" t="s">
        <v>989</v>
      </c>
      <c r="H60" s="810"/>
      <c r="I60" s="814" t="s">
        <v>1097</v>
      </c>
    </row>
    <row r="61" spans="2:9" ht="15.75">
      <c r="B61" s="810"/>
      <c r="C61" s="815"/>
      <c r="D61" s="521" t="s">
        <v>1083</v>
      </c>
      <c r="E61" s="521" t="str">
        <f>$B$4</f>
        <v>Trimestre 2</v>
      </c>
      <c r="F61" s="815"/>
      <c r="G61" s="523" t="str">
        <f>+$B$4</f>
        <v>Trimestre 2</v>
      </c>
      <c r="H61" s="523" t="s">
        <v>990</v>
      </c>
      <c r="I61" s="814"/>
    </row>
    <row r="62" spans="2:9" ht="45">
      <c r="B62" s="1072" t="s">
        <v>1183</v>
      </c>
      <c r="C62" s="503" t="s">
        <v>1094</v>
      </c>
      <c r="D62" s="504">
        <v>1</v>
      </c>
      <c r="E62" s="504">
        <v>1</v>
      </c>
      <c r="F62" s="504">
        <v>1</v>
      </c>
      <c r="G62" s="1081">
        <v>1</v>
      </c>
      <c r="H62" s="1080">
        <v>0.5</v>
      </c>
      <c r="I62" s="454" t="s">
        <v>1151</v>
      </c>
    </row>
    <row r="63" spans="2:9" ht="60">
      <c r="B63" s="1072" t="s">
        <v>888</v>
      </c>
      <c r="C63" s="503" t="s">
        <v>1095</v>
      </c>
      <c r="D63" s="504">
        <v>1</v>
      </c>
      <c r="E63" s="504">
        <v>1</v>
      </c>
      <c r="F63" s="504">
        <v>1</v>
      </c>
      <c r="G63" s="1081">
        <v>1</v>
      </c>
      <c r="H63" s="1080">
        <v>0.5</v>
      </c>
      <c r="I63" s="454" t="s">
        <v>1151</v>
      </c>
    </row>
    <row r="64" spans="2:9" ht="46.5" customHeight="1">
      <c r="B64" s="1072" t="s">
        <v>892</v>
      </c>
      <c r="C64" s="503" t="s">
        <v>1096</v>
      </c>
      <c r="D64" s="504">
        <v>1</v>
      </c>
      <c r="E64" s="504">
        <v>1</v>
      </c>
      <c r="F64" s="504">
        <v>1</v>
      </c>
      <c r="G64" s="1081">
        <v>1</v>
      </c>
      <c r="H64" s="1080">
        <v>0.5</v>
      </c>
      <c r="I64" s="454" t="s">
        <v>1151</v>
      </c>
    </row>
    <row r="65" spans="2:9" ht="15.75">
      <c r="B65" s="816" t="s">
        <v>1080</v>
      </c>
      <c r="C65" s="816"/>
      <c r="D65" s="816"/>
      <c r="E65" s="816"/>
      <c r="F65" s="816"/>
      <c r="G65" s="455">
        <f>AVERAGE(G62:G64)</f>
        <v>1</v>
      </c>
      <c r="H65" s="477">
        <f>AVERAGE(H62:H64)</f>
        <v>0.5</v>
      </c>
      <c r="I65" s="447"/>
    </row>
    <row r="66" spans="2:9" s="495" customFormat="1">
      <c r="C66" s="496"/>
    </row>
    <row r="67" spans="2:9" s="495" customFormat="1" ht="15.75" hidden="1">
      <c r="B67" s="497" t="s">
        <v>1175</v>
      </c>
      <c r="C67" s="507"/>
    </row>
    <row r="68" spans="2:9" ht="15" hidden="1" customHeight="1">
      <c r="B68" s="809" t="s">
        <v>1006</v>
      </c>
      <c r="C68" s="808" t="s">
        <v>1020</v>
      </c>
      <c r="D68" s="808" t="s">
        <v>1082</v>
      </c>
      <c r="E68" s="808"/>
      <c r="F68" s="808" t="s">
        <v>1084</v>
      </c>
      <c r="G68" s="809" t="s">
        <v>989</v>
      </c>
      <c r="H68" s="809"/>
      <c r="I68" s="813" t="s">
        <v>1097</v>
      </c>
    </row>
    <row r="69" spans="2:9" ht="15.75" hidden="1">
      <c r="B69" s="809"/>
      <c r="C69" s="808"/>
      <c r="D69" s="525" t="s">
        <v>1083</v>
      </c>
      <c r="E69" s="525" t="str">
        <f>$B$4</f>
        <v>Trimestre 2</v>
      </c>
      <c r="F69" s="808"/>
      <c r="G69" s="526" t="str">
        <f>+$B$4</f>
        <v>Trimestre 2</v>
      </c>
      <c r="H69" s="526" t="s">
        <v>990</v>
      </c>
      <c r="I69" s="813"/>
    </row>
    <row r="70" spans="2:9" hidden="1">
      <c r="B70" s="1072"/>
      <c r="C70" s="511"/>
      <c r="D70" s="513"/>
      <c r="E70" s="513"/>
      <c r="F70" s="513"/>
      <c r="G70" s="474" t="str">
        <f t="shared" ref="G70:G71" si="0">IF(AND(E70&gt;0),F70/E70,"No programado")</f>
        <v>No programado</v>
      </c>
      <c r="H70" s="481" t="e">
        <f>'COD14 SERVICIO USUARIO P0A 2019'!#REF!</f>
        <v>#REF!</v>
      </c>
      <c r="I70" s="480"/>
    </row>
    <row r="71" spans="2:9" hidden="1">
      <c r="B71" s="1072"/>
      <c r="C71" s="511"/>
      <c r="D71" s="513"/>
      <c r="E71" s="513"/>
      <c r="F71" s="513"/>
      <c r="G71" s="474" t="str">
        <f t="shared" si="0"/>
        <v>No programado</v>
      </c>
      <c r="H71" s="481" t="e">
        <f>'COD14 SERVICIO USUARIO P0A 2019'!#REF!</f>
        <v>#REF!</v>
      </c>
      <c r="I71" s="480"/>
    </row>
    <row r="72" spans="2:9" ht="15.75" hidden="1">
      <c r="B72" s="816" t="s">
        <v>1080</v>
      </c>
      <c r="C72" s="816"/>
      <c r="D72" s="816"/>
      <c r="E72" s="816"/>
      <c r="F72" s="816"/>
      <c r="G72" s="482" t="e">
        <f>AVERAGE(G70:G71)</f>
        <v>#DIV/0!</v>
      </c>
      <c r="H72" s="483" t="e">
        <f>AVERAGE(H70:H71)</f>
        <v>#REF!</v>
      </c>
      <c r="I72" s="447"/>
    </row>
    <row r="73" spans="2:9" s="495" customFormat="1" hidden="1">
      <c r="C73" s="496"/>
    </row>
    <row r="74" spans="2:9" s="495" customFormat="1">
      <c r="C74" s="496"/>
    </row>
    <row r="75" spans="2:9" s="495" customFormat="1" ht="15.75">
      <c r="B75" s="497" t="s">
        <v>1009</v>
      </c>
      <c r="C75" s="507"/>
    </row>
    <row r="76" spans="2:9" ht="15" customHeight="1">
      <c r="B76" s="810" t="s">
        <v>1006</v>
      </c>
      <c r="C76" s="815" t="s">
        <v>1020</v>
      </c>
      <c r="D76" s="815" t="s">
        <v>1082</v>
      </c>
      <c r="E76" s="815"/>
      <c r="F76" s="815" t="s">
        <v>1084</v>
      </c>
      <c r="G76" s="810" t="s">
        <v>989</v>
      </c>
      <c r="H76" s="810"/>
      <c r="I76" s="814" t="s">
        <v>1097</v>
      </c>
    </row>
    <row r="77" spans="2:9" ht="15.75">
      <c r="B77" s="810"/>
      <c r="C77" s="815"/>
      <c r="D77" s="521" t="s">
        <v>1083</v>
      </c>
      <c r="E77" s="521" t="str">
        <f>$B$4</f>
        <v>Trimestre 2</v>
      </c>
      <c r="F77" s="815"/>
      <c r="G77" s="523" t="str">
        <f>+$B$4</f>
        <v>Trimestre 2</v>
      </c>
      <c r="H77" s="523" t="s">
        <v>990</v>
      </c>
      <c r="I77" s="814"/>
    </row>
    <row r="78" spans="2:9" ht="63.75">
      <c r="B78" s="1072" t="s">
        <v>566</v>
      </c>
      <c r="C78" s="503" t="s">
        <v>1099</v>
      </c>
      <c r="D78" s="508">
        <v>107</v>
      </c>
      <c r="E78" s="508">
        <v>35</v>
      </c>
      <c r="F78" s="508">
        <v>31</v>
      </c>
      <c r="G78" s="1080">
        <v>0.88571428571428568</v>
      </c>
      <c r="H78" s="1074">
        <v>0.41121495327102803</v>
      </c>
      <c r="I78" s="454" t="s">
        <v>1165</v>
      </c>
    </row>
    <row r="79" spans="2:9" ht="76.5">
      <c r="B79" s="1072" t="s">
        <v>571</v>
      </c>
      <c r="C79" s="503" t="s">
        <v>1100</v>
      </c>
      <c r="D79" s="508">
        <v>76550</v>
      </c>
      <c r="E79" s="508">
        <v>19550</v>
      </c>
      <c r="F79" s="508">
        <v>17485</v>
      </c>
      <c r="G79" s="1080">
        <v>0.89437340153452682</v>
      </c>
      <c r="H79" s="1074">
        <v>0.45804049640757677</v>
      </c>
      <c r="I79" s="454" t="s">
        <v>1159</v>
      </c>
    </row>
    <row r="80" spans="2:9" ht="76.5">
      <c r="B80" s="1072" t="s">
        <v>575</v>
      </c>
      <c r="C80" s="503" t="s">
        <v>1101</v>
      </c>
      <c r="D80" s="508">
        <v>10535</v>
      </c>
      <c r="E80" s="508">
        <v>2961</v>
      </c>
      <c r="F80" s="508">
        <v>3554</v>
      </c>
      <c r="G80" s="1081">
        <v>1.2002701789935832</v>
      </c>
      <c r="H80" s="1080">
        <v>0.62382534409112478</v>
      </c>
      <c r="I80" s="454" t="s">
        <v>1184</v>
      </c>
    </row>
    <row r="81" spans="2:10" ht="63.75">
      <c r="B81" s="1072" t="s">
        <v>579</v>
      </c>
      <c r="C81" s="503" t="s">
        <v>1102</v>
      </c>
      <c r="D81" s="508">
        <v>140404</v>
      </c>
      <c r="E81" s="508">
        <v>37822</v>
      </c>
      <c r="F81" s="508">
        <v>39405</v>
      </c>
      <c r="G81" s="1081">
        <v>1.0418539474379991</v>
      </c>
      <c r="H81" s="1080">
        <v>0.52032705620922481</v>
      </c>
      <c r="I81" s="454" t="s">
        <v>1154</v>
      </c>
    </row>
    <row r="82" spans="2:10" ht="102">
      <c r="B82" s="1072" t="s">
        <v>1146</v>
      </c>
      <c r="C82" s="503" t="s">
        <v>1110</v>
      </c>
      <c r="D82" s="508">
        <v>10500</v>
      </c>
      <c r="E82" s="508">
        <v>2650</v>
      </c>
      <c r="F82" s="508">
        <v>5937</v>
      </c>
      <c r="G82" s="1081">
        <v>2.2403773584905662</v>
      </c>
      <c r="H82" s="1077">
        <v>1.0757142857142856</v>
      </c>
      <c r="I82" s="454" t="s">
        <v>1185</v>
      </c>
    </row>
    <row r="83" spans="2:10" ht="51">
      <c r="B83" s="1072" t="s">
        <v>583</v>
      </c>
      <c r="C83" s="503" t="s">
        <v>1103</v>
      </c>
      <c r="D83" s="508">
        <v>18000</v>
      </c>
      <c r="E83" s="508">
        <v>4800</v>
      </c>
      <c r="F83" s="508">
        <v>4190</v>
      </c>
      <c r="G83" s="1080">
        <v>0.87291666666666667</v>
      </c>
      <c r="H83" s="1074">
        <v>0.47161111111111109</v>
      </c>
      <c r="I83" s="454" t="s">
        <v>1148</v>
      </c>
    </row>
    <row r="84" spans="2:10" ht="30">
      <c r="B84" s="1072" t="s">
        <v>1186</v>
      </c>
      <c r="C84" s="503" t="s">
        <v>1105</v>
      </c>
      <c r="D84" s="508">
        <v>1</v>
      </c>
      <c r="E84" s="508">
        <v>1</v>
      </c>
      <c r="F84" s="508">
        <v>1</v>
      </c>
      <c r="G84" s="1080">
        <v>1</v>
      </c>
      <c r="H84" s="1077">
        <v>1</v>
      </c>
      <c r="I84" s="454" t="s">
        <v>1149</v>
      </c>
      <c r="J84" s="509"/>
    </row>
    <row r="85" spans="2:10" ht="63.75">
      <c r="B85" s="1072" t="s">
        <v>1187</v>
      </c>
      <c r="C85" s="503" t="s">
        <v>1106</v>
      </c>
      <c r="D85" s="508">
        <v>150</v>
      </c>
      <c r="E85" s="508">
        <v>50</v>
      </c>
      <c r="F85" s="508">
        <v>85</v>
      </c>
      <c r="G85" s="1080">
        <v>1.7</v>
      </c>
      <c r="H85" s="1080">
        <v>0.56666666666666665</v>
      </c>
      <c r="I85" s="454" t="s">
        <v>1188</v>
      </c>
    </row>
    <row r="86" spans="2:10" ht="76.5">
      <c r="B86" s="1072" t="s">
        <v>599</v>
      </c>
      <c r="C86" s="503" t="s">
        <v>1107</v>
      </c>
      <c r="D86" s="508">
        <v>2</v>
      </c>
      <c r="E86" s="508">
        <v>1</v>
      </c>
      <c r="F86" s="508">
        <v>0</v>
      </c>
      <c r="G86" s="1074">
        <v>0</v>
      </c>
      <c r="H86" s="1074">
        <v>0</v>
      </c>
      <c r="I86" s="454" t="s">
        <v>1164</v>
      </c>
    </row>
    <row r="87" spans="2:10" ht="76.5">
      <c r="B87" s="1072" t="s">
        <v>1189</v>
      </c>
      <c r="C87" s="503" t="s">
        <v>1108</v>
      </c>
      <c r="D87" s="508">
        <v>1</v>
      </c>
      <c r="E87" s="508">
        <v>1</v>
      </c>
      <c r="F87" s="508">
        <v>0</v>
      </c>
      <c r="G87" s="1074">
        <v>0</v>
      </c>
      <c r="H87" s="1074">
        <v>0</v>
      </c>
      <c r="I87" s="454" t="s">
        <v>1163</v>
      </c>
    </row>
    <row r="88" spans="2:10" ht="76.5">
      <c r="B88" s="1072" t="s">
        <v>1190</v>
      </c>
      <c r="C88" s="503" t="s">
        <v>1109</v>
      </c>
      <c r="D88" s="508">
        <v>4</v>
      </c>
      <c r="E88" s="508">
        <v>1</v>
      </c>
      <c r="F88" s="508">
        <v>0</v>
      </c>
      <c r="G88" s="1074">
        <v>0</v>
      </c>
      <c r="H88" s="1074">
        <v>0</v>
      </c>
      <c r="I88" s="454" t="s">
        <v>1162</v>
      </c>
    </row>
    <row r="89" spans="2:10" ht="102">
      <c r="B89" s="1072" t="s">
        <v>615</v>
      </c>
      <c r="C89" s="503" t="s">
        <v>1104</v>
      </c>
      <c r="D89" s="508">
        <v>30</v>
      </c>
      <c r="E89" s="508">
        <v>10</v>
      </c>
      <c r="F89" s="508">
        <v>6</v>
      </c>
      <c r="G89" s="1080">
        <v>0.6</v>
      </c>
      <c r="H89" s="1074">
        <v>0.2</v>
      </c>
      <c r="I89" s="454" t="s">
        <v>1191</v>
      </c>
    </row>
    <row r="90" spans="2:10" ht="76.5">
      <c r="B90" s="1072" t="s">
        <v>934</v>
      </c>
      <c r="C90" s="503" t="s">
        <v>1114</v>
      </c>
      <c r="D90" s="508">
        <v>1</v>
      </c>
      <c r="E90" s="508">
        <v>1</v>
      </c>
      <c r="F90" s="508">
        <v>0</v>
      </c>
      <c r="G90" s="1074">
        <v>0</v>
      </c>
      <c r="H90" s="1075">
        <v>0</v>
      </c>
      <c r="I90" s="454" t="s">
        <v>1161</v>
      </c>
    </row>
    <row r="91" spans="2:10" ht="63.75">
      <c r="B91" s="1072" t="s">
        <v>936</v>
      </c>
      <c r="C91" s="503" t="s">
        <v>1115</v>
      </c>
      <c r="D91" s="508">
        <v>1000</v>
      </c>
      <c r="E91" s="508">
        <v>300</v>
      </c>
      <c r="F91" s="508">
        <v>476</v>
      </c>
      <c r="G91" s="1081">
        <v>1.5866666666666667</v>
      </c>
      <c r="H91" s="1080">
        <v>0.54400000000000004</v>
      </c>
      <c r="I91" s="454" t="s">
        <v>1155</v>
      </c>
    </row>
    <row r="92" spans="2:10" ht="76.5">
      <c r="B92" s="1072" t="s">
        <v>938</v>
      </c>
      <c r="C92" s="503" t="s">
        <v>1116</v>
      </c>
      <c r="D92" s="508">
        <v>12000</v>
      </c>
      <c r="E92" s="508">
        <v>3600</v>
      </c>
      <c r="F92" s="508">
        <v>4865</v>
      </c>
      <c r="G92" s="1081">
        <v>1.351388888888889</v>
      </c>
      <c r="H92" s="1080">
        <v>0.63458333333333339</v>
      </c>
      <c r="I92" s="454" t="s">
        <v>1184</v>
      </c>
    </row>
    <row r="93" spans="2:10" ht="63.75">
      <c r="B93" s="1072" t="s">
        <v>940</v>
      </c>
      <c r="C93" s="503" t="s">
        <v>1111</v>
      </c>
      <c r="D93" s="508">
        <v>5000</v>
      </c>
      <c r="E93" s="508">
        <v>1500</v>
      </c>
      <c r="F93" s="508">
        <v>1815</v>
      </c>
      <c r="G93" s="1081">
        <v>1.21</v>
      </c>
      <c r="H93" s="1080">
        <v>0.5292</v>
      </c>
      <c r="I93" s="454" t="s">
        <v>1156</v>
      </c>
    </row>
    <row r="94" spans="2:10">
      <c r="B94" s="1072" t="s">
        <v>942</v>
      </c>
      <c r="C94" s="503" t="s">
        <v>1112</v>
      </c>
      <c r="D94" s="508">
        <v>4000</v>
      </c>
      <c r="E94" s="508">
        <v>1200</v>
      </c>
      <c r="F94" s="508">
        <v>1205</v>
      </c>
      <c r="G94" s="1081">
        <v>1.0041666666666667</v>
      </c>
      <c r="H94" s="1080">
        <v>0.46825</v>
      </c>
      <c r="I94" s="454" t="s">
        <v>1150</v>
      </c>
    </row>
    <row r="95" spans="2:10" ht="114.75">
      <c r="B95" s="1072" t="s">
        <v>944</v>
      </c>
      <c r="C95" s="503" t="s">
        <v>1117</v>
      </c>
      <c r="D95" s="508">
        <v>40</v>
      </c>
      <c r="E95" s="508">
        <v>0</v>
      </c>
      <c r="F95" s="508">
        <v>32</v>
      </c>
      <c r="G95" s="474" t="s">
        <v>1180</v>
      </c>
      <c r="H95" s="1081">
        <v>1.325</v>
      </c>
      <c r="I95" s="454" t="s">
        <v>1192</v>
      </c>
    </row>
    <row r="96" spans="2:10" ht="76.5">
      <c r="B96" s="1072" t="s">
        <v>945</v>
      </c>
      <c r="C96" s="503" t="s">
        <v>1118</v>
      </c>
      <c r="D96" s="508">
        <v>37</v>
      </c>
      <c r="E96" s="508">
        <v>18</v>
      </c>
      <c r="F96" s="508">
        <v>15</v>
      </c>
      <c r="G96" s="1080">
        <v>0.83333333333333337</v>
      </c>
      <c r="H96" s="1074">
        <v>0.48648648648648651</v>
      </c>
      <c r="I96" s="454" t="s">
        <v>1159</v>
      </c>
    </row>
    <row r="97" spans="2:9" ht="89.25">
      <c r="B97" s="1072" t="s">
        <v>946</v>
      </c>
      <c r="C97" s="503" t="s">
        <v>1113</v>
      </c>
      <c r="D97" s="508">
        <v>40</v>
      </c>
      <c r="E97" s="508">
        <v>40</v>
      </c>
      <c r="F97" s="508">
        <v>23</v>
      </c>
      <c r="G97" s="1080">
        <v>0.57499999999999996</v>
      </c>
      <c r="H97" s="1076">
        <v>0.77500000000000002</v>
      </c>
      <c r="I97" s="454" t="s">
        <v>1160</v>
      </c>
    </row>
    <row r="98" spans="2:9" ht="15.75">
      <c r="B98" s="816" t="s">
        <v>1080</v>
      </c>
      <c r="C98" s="816"/>
      <c r="D98" s="816"/>
      <c r="E98" s="816"/>
      <c r="F98" s="816"/>
      <c r="G98" s="455">
        <f>AVERAGE(G78:G97)</f>
        <v>0.89452954707332533</v>
      </c>
      <c r="H98" s="477">
        <f>AVERAGE(H78:H97)</f>
        <v>0.50449598666454187</v>
      </c>
      <c r="I98" s="447"/>
    </row>
    <row r="99" spans="2:9" s="495" customFormat="1">
      <c r="C99" s="496"/>
    </row>
    <row r="100" spans="2:9" s="495" customFormat="1" ht="15.75">
      <c r="B100" s="497" t="s">
        <v>1010</v>
      </c>
      <c r="C100" s="507"/>
    </row>
    <row r="101" spans="2:9" ht="15" customHeight="1">
      <c r="B101" s="810" t="s">
        <v>1006</v>
      </c>
      <c r="C101" s="815" t="s">
        <v>1020</v>
      </c>
      <c r="D101" s="815" t="s">
        <v>1082</v>
      </c>
      <c r="E101" s="815"/>
      <c r="F101" s="815" t="s">
        <v>1084</v>
      </c>
      <c r="G101" s="810" t="s">
        <v>989</v>
      </c>
      <c r="H101" s="810"/>
      <c r="I101" s="814" t="s">
        <v>1097</v>
      </c>
    </row>
    <row r="102" spans="2:9" ht="15.75">
      <c r="B102" s="810"/>
      <c r="C102" s="815"/>
      <c r="D102" s="521" t="s">
        <v>1083</v>
      </c>
      <c r="E102" s="521" t="str">
        <f>$B$4</f>
        <v>Trimestre 2</v>
      </c>
      <c r="F102" s="815"/>
      <c r="G102" s="523" t="str">
        <f>+$B$4</f>
        <v>Trimestre 2</v>
      </c>
      <c r="H102" s="523" t="s">
        <v>990</v>
      </c>
      <c r="I102" s="814"/>
    </row>
    <row r="103" spans="2:9" ht="76.5">
      <c r="B103" s="1072" t="s">
        <v>1120</v>
      </c>
      <c r="C103" s="503" t="s">
        <v>1121</v>
      </c>
      <c r="D103" s="508">
        <v>25</v>
      </c>
      <c r="E103" s="508">
        <v>6</v>
      </c>
      <c r="F103" s="508">
        <v>7</v>
      </c>
      <c r="G103" s="1081">
        <v>1.1666666666666667</v>
      </c>
      <c r="H103" s="1080">
        <v>0.68</v>
      </c>
      <c r="I103" s="454" t="s">
        <v>1184</v>
      </c>
    </row>
    <row r="104" spans="2:9" ht="76.5">
      <c r="B104" s="1073" t="s">
        <v>631</v>
      </c>
      <c r="C104" s="503" t="s">
        <v>1122</v>
      </c>
      <c r="D104" s="508">
        <v>120</v>
      </c>
      <c r="E104" s="508">
        <v>47</v>
      </c>
      <c r="F104" s="508">
        <v>29</v>
      </c>
      <c r="G104" s="1080">
        <v>0.61702127659574468</v>
      </c>
      <c r="H104" s="1074">
        <v>0.34166666666666667</v>
      </c>
      <c r="I104" s="454" t="s">
        <v>1159</v>
      </c>
    </row>
    <row r="105" spans="2:9" ht="76.5">
      <c r="B105" s="820"/>
      <c r="C105" s="503" t="s">
        <v>1119</v>
      </c>
      <c r="D105" s="508">
        <v>60</v>
      </c>
      <c r="E105" s="508">
        <v>20</v>
      </c>
      <c r="F105" s="508">
        <v>16</v>
      </c>
      <c r="G105" s="1080">
        <v>0.8</v>
      </c>
      <c r="H105" s="1080">
        <v>0.73333333333333328</v>
      </c>
      <c r="I105" s="454" t="s">
        <v>1153</v>
      </c>
    </row>
    <row r="106" spans="2:9">
      <c r="B106" s="1072" t="s">
        <v>635</v>
      </c>
      <c r="C106" s="503" t="s">
        <v>1123</v>
      </c>
      <c r="D106" s="508">
        <v>59</v>
      </c>
      <c r="E106" s="508">
        <v>17</v>
      </c>
      <c r="F106" s="508">
        <v>18</v>
      </c>
      <c r="G106" s="1081">
        <v>1.0588235294117647</v>
      </c>
      <c r="H106" s="1080">
        <v>0.38983050847457629</v>
      </c>
      <c r="I106" s="454" t="s">
        <v>1150</v>
      </c>
    </row>
    <row r="107" spans="2:9" ht="89.25">
      <c r="B107" s="1072" t="s">
        <v>638</v>
      </c>
      <c r="C107" s="503" t="s">
        <v>1124</v>
      </c>
      <c r="D107" s="508">
        <v>8</v>
      </c>
      <c r="E107" s="508">
        <v>0</v>
      </c>
      <c r="F107" s="508">
        <v>3</v>
      </c>
      <c r="G107" s="474" t="s">
        <v>1180</v>
      </c>
      <c r="H107" s="1080">
        <v>0.375</v>
      </c>
      <c r="I107" s="454" t="s">
        <v>1193</v>
      </c>
    </row>
    <row r="108" spans="2:9" ht="25.5">
      <c r="B108" s="1072" t="s">
        <v>966</v>
      </c>
      <c r="C108" s="503" t="s">
        <v>1125</v>
      </c>
      <c r="D108" s="504">
        <v>1</v>
      </c>
      <c r="E108" s="504">
        <v>1</v>
      </c>
      <c r="F108" s="504">
        <v>1</v>
      </c>
      <c r="G108" s="1081">
        <v>1</v>
      </c>
      <c r="H108" s="1080">
        <v>0.5</v>
      </c>
      <c r="I108" s="454" t="s">
        <v>1151</v>
      </c>
    </row>
    <row r="109" spans="2:9" ht="114.75">
      <c r="B109" s="1072" t="s">
        <v>968</v>
      </c>
      <c r="C109" s="503" t="s">
        <v>1126</v>
      </c>
      <c r="D109" s="508">
        <v>800</v>
      </c>
      <c r="E109" s="508">
        <v>160</v>
      </c>
      <c r="F109" s="508">
        <v>328</v>
      </c>
      <c r="G109" s="1081">
        <v>2.0499999999999998</v>
      </c>
      <c r="H109" s="1080">
        <v>0.59375</v>
      </c>
      <c r="I109" s="454" t="s">
        <v>1194</v>
      </c>
    </row>
    <row r="110" spans="2:9" ht="15.75">
      <c r="B110" s="816" t="s">
        <v>1080</v>
      </c>
      <c r="C110" s="816"/>
      <c r="D110" s="816"/>
      <c r="E110" s="816"/>
      <c r="F110" s="816"/>
      <c r="G110" s="455">
        <f>AVERAGE(G103:G109)</f>
        <v>1.1154185787790294</v>
      </c>
      <c r="H110" s="477">
        <f>AVERAGE(H103:H109)</f>
        <v>0.51622578692493948</v>
      </c>
      <c r="I110" s="447"/>
    </row>
    <row r="111" spans="2:9" s="495" customFormat="1">
      <c r="C111" s="496"/>
    </row>
    <row r="112" spans="2:9" s="495" customFormat="1" ht="15.75">
      <c r="B112" s="497" t="s">
        <v>1011</v>
      </c>
      <c r="C112" s="507"/>
    </row>
    <row r="113" spans="2:9" ht="15" customHeight="1">
      <c r="B113" s="810" t="s">
        <v>1006</v>
      </c>
      <c r="C113" s="815" t="s">
        <v>1020</v>
      </c>
      <c r="D113" s="815" t="s">
        <v>1082</v>
      </c>
      <c r="E113" s="815"/>
      <c r="F113" s="815" t="s">
        <v>1084</v>
      </c>
      <c r="G113" s="810" t="s">
        <v>989</v>
      </c>
      <c r="H113" s="810"/>
      <c r="I113" s="814" t="s">
        <v>1097</v>
      </c>
    </row>
    <row r="114" spans="2:9" ht="15.75">
      <c r="B114" s="810"/>
      <c r="C114" s="815"/>
      <c r="D114" s="521" t="s">
        <v>1083</v>
      </c>
      <c r="E114" s="521" t="str">
        <f>$B$4</f>
        <v>Trimestre 2</v>
      </c>
      <c r="F114" s="815"/>
      <c r="G114" s="523" t="str">
        <f>+$B$4</f>
        <v>Trimestre 2</v>
      </c>
      <c r="H114" s="523" t="s">
        <v>990</v>
      </c>
      <c r="I114" s="814"/>
    </row>
    <row r="115" spans="2:9" ht="89.25">
      <c r="B115" s="1072" t="s">
        <v>642</v>
      </c>
      <c r="C115" s="503" t="s">
        <v>1073</v>
      </c>
      <c r="D115" s="508">
        <v>50</v>
      </c>
      <c r="E115" s="508">
        <v>21</v>
      </c>
      <c r="F115" s="508">
        <v>5</v>
      </c>
      <c r="G115" s="1074">
        <v>0.23809523809523808</v>
      </c>
      <c r="H115" s="1074">
        <v>0.2</v>
      </c>
      <c r="I115" s="454" t="s">
        <v>1158</v>
      </c>
    </row>
    <row r="116" spans="2:9" ht="63.75">
      <c r="B116" s="1072" t="s">
        <v>647</v>
      </c>
      <c r="C116" s="503" t="s">
        <v>1074</v>
      </c>
      <c r="D116" s="508">
        <v>25</v>
      </c>
      <c r="E116" s="508">
        <v>2</v>
      </c>
      <c r="F116" s="508">
        <v>3</v>
      </c>
      <c r="G116" s="1081">
        <v>1.5</v>
      </c>
      <c r="H116" s="1074">
        <v>0.12</v>
      </c>
      <c r="I116" s="454" t="s">
        <v>1157</v>
      </c>
    </row>
    <row r="117" spans="2:9" ht="89.25">
      <c r="B117" s="1072" t="s">
        <v>985</v>
      </c>
      <c r="C117" s="503" t="s">
        <v>1075</v>
      </c>
      <c r="D117" s="508">
        <v>70</v>
      </c>
      <c r="E117" s="508">
        <v>18</v>
      </c>
      <c r="F117" s="508">
        <v>24</v>
      </c>
      <c r="G117" s="1081">
        <v>1.3333333333333333</v>
      </c>
      <c r="H117" s="1080">
        <v>0.55714285714285716</v>
      </c>
      <c r="I117" s="454" t="s">
        <v>1195</v>
      </c>
    </row>
    <row r="118" spans="2:9" ht="76.5">
      <c r="B118" s="1072" t="s">
        <v>984</v>
      </c>
      <c r="C118" s="503" t="s">
        <v>1076</v>
      </c>
      <c r="D118" s="508">
        <v>1800</v>
      </c>
      <c r="E118" s="508">
        <v>588</v>
      </c>
      <c r="F118" s="508">
        <v>597</v>
      </c>
      <c r="G118" s="1081">
        <v>1.0153061224489797</v>
      </c>
      <c r="H118" s="1080">
        <v>0.52</v>
      </c>
      <c r="I118" s="454" t="s">
        <v>1166</v>
      </c>
    </row>
    <row r="119" spans="2:9" ht="15.75">
      <c r="B119" s="816" t="s">
        <v>1080</v>
      </c>
      <c r="C119" s="816"/>
      <c r="D119" s="816"/>
      <c r="E119" s="816"/>
      <c r="F119" s="816"/>
      <c r="G119" s="455">
        <f>AVERAGE(G115:G118)</f>
        <v>1.0216836734693877</v>
      </c>
      <c r="H119" s="477">
        <f>AVERAGE(H115:H118)</f>
        <v>0.34928571428571431</v>
      </c>
      <c r="I119" s="454"/>
    </row>
    <row r="120" spans="2:9" s="495" customFormat="1">
      <c r="C120" s="496"/>
      <c r="I120" s="479"/>
    </row>
    <row r="121" spans="2:9" s="495" customFormat="1" ht="15.75">
      <c r="B121" s="497" t="s">
        <v>1012</v>
      </c>
      <c r="C121" s="507"/>
      <c r="I121" s="479"/>
    </row>
    <row r="122" spans="2:9" ht="15" customHeight="1">
      <c r="B122" s="810" t="s">
        <v>1006</v>
      </c>
      <c r="C122" s="815" t="s">
        <v>1020</v>
      </c>
      <c r="D122" s="815" t="s">
        <v>1082</v>
      </c>
      <c r="E122" s="815"/>
      <c r="F122" s="815" t="s">
        <v>1084</v>
      </c>
      <c r="G122" s="810" t="s">
        <v>989</v>
      </c>
      <c r="H122" s="810"/>
      <c r="I122" s="815" t="s">
        <v>1097</v>
      </c>
    </row>
    <row r="123" spans="2:9" ht="15.75">
      <c r="B123" s="810"/>
      <c r="C123" s="815"/>
      <c r="D123" s="521" t="s">
        <v>1083</v>
      </c>
      <c r="E123" s="521" t="str">
        <f>$B$4</f>
        <v>Trimestre 2</v>
      </c>
      <c r="F123" s="815"/>
      <c r="G123" s="523" t="str">
        <f>+$B$4</f>
        <v>Trimestre 2</v>
      </c>
      <c r="H123" s="523" t="s">
        <v>990</v>
      </c>
      <c r="I123" s="815"/>
    </row>
    <row r="124" spans="2:9" ht="30">
      <c r="B124" s="1072" t="s">
        <v>664</v>
      </c>
      <c r="C124" s="503" t="s">
        <v>1062</v>
      </c>
      <c r="D124" s="504">
        <v>1</v>
      </c>
      <c r="E124" s="504">
        <v>1</v>
      </c>
      <c r="F124" s="504">
        <v>1</v>
      </c>
      <c r="G124" s="1081">
        <v>1</v>
      </c>
      <c r="H124" s="1080">
        <v>0.5</v>
      </c>
      <c r="I124" s="454" t="s">
        <v>1151</v>
      </c>
    </row>
    <row r="125" spans="2:9" ht="30">
      <c r="B125" s="1072" t="s">
        <v>1196</v>
      </c>
      <c r="C125" s="503" t="s">
        <v>1063</v>
      </c>
      <c r="D125" s="504">
        <v>1</v>
      </c>
      <c r="E125" s="504">
        <v>1</v>
      </c>
      <c r="F125" s="504">
        <v>1</v>
      </c>
      <c r="G125" s="1081">
        <v>1</v>
      </c>
      <c r="H125" s="1080">
        <v>0.43716931216931221</v>
      </c>
      <c r="I125" s="454" t="s">
        <v>1151</v>
      </c>
    </row>
    <row r="126" spans="2:9" ht="25.5">
      <c r="B126" s="1072" t="s">
        <v>676</v>
      </c>
      <c r="C126" s="503" t="s">
        <v>1064</v>
      </c>
      <c r="D126" s="504">
        <v>1</v>
      </c>
      <c r="E126" s="504">
        <v>1</v>
      </c>
      <c r="F126" s="504">
        <v>1</v>
      </c>
      <c r="G126" s="1081">
        <v>1</v>
      </c>
      <c r="H126" s="1080">
        <v>0.5</v>
      </c>
      <c r="I126" s="454" t="s">
        <v>1151</v>
      </c>
    </row>
    <row r="127" spans="2:9" ht="30">
      <c r="B127" s="1072" t="s">
        <v>681</v>
      </c>
      <c r="C127" s="503" t="s">
        <v>1065</v>
      </c>
      <c r="D127" s="504">
        <v>1</v>
      </c>
      <c r="E127" s="504">
        <v>1</v>
      </c>
      <c r="F127" s="504">
        <v>1</v>
      </c>
      <c r="G127" s="1081">
        <v>1</v>
      </c>
      <c r="H127" s="1080">
        <v>0.5</v>
      </c>
      <c r="I127" s="454" t="s">
        <v>1151</v>
      </c>
    </row>
    <row r="128" spans="2:9" ht="89.25">
      <c r="B128" s="1072" t="s">
        <v>686</v>
      </c>
      <c r="C128" s="503" t="s">
        <v>1066</v>
      </c>
      <c r="D128" s="504">
        <v>1</v>
      </c>
      <c r="E128" s="504">
        <v>0.4</v>
      </c>
      <c r="F128" s="504">
        <v>0.19</v>
      </c>
      <c r="G128" s="1074">
        <v>0.47499999999999998</v>
      </c>
      <c r="H128" s="1080">
        <v>0.61</v>
      </c>
      <c r="I128" s="454" t="s">
        <v>1167</v>
      </c>
    </row>
    <row r="129" spans="2:9" ht="89.25">
      <c r="B129" s="1072" t="s">
        <v>692</v>
      </c>
      <c r="C129" s="503" t="s">
        <v>1067</v>
      </c>
      <c r="D129" s="504">
        <v>1</v>
      </c>
      <c r="E129" s="504">
        <v>0.4</v>
      </c>
      <c r="F129" s="504">
        <v>0.2</v>
      </c>
      <c r="G129" s="1074">
        <v>0.5</v>
      </c>
      <c r="H129" s="1080">
        <v>0.62000000000000011</v>
      </c>
      <c r="I129" s="454" t="s">
        <v>1168</v>
      </c>
    </row>
    <row r="130" spans="2:9" ht="89.25">
      <c r="B130" s="1072" t="s">
        <v>697</v>
      </c>
      <c r="C130" s="503" t="s">
        <v>1068</v>
      </c>
      <c r="D130" s="504">
        <v>1</v>
      </c>
      <c r="E130" s="504">
        <v>0.4</v>
      </c>
      <c r="F130" s="504">
        <v>0.19</v>
      </c>
      <c r="G130" s="1074">
        <v>0.47499999999999998</v>
      </c>
      <c r="H130" s="1080">
        <v>0.60000000000000009</v>
      </c>
      <c r="I130" s="454" t="s">
        <v>1169</v>
      </c>
    </row>
    <row r="131" spans="2:9" ht="89.25">
      <c r="B131" s="1072" t="s">
        <v>701</v>
      </c>
      <c r="C131" s="503" t="s">
        <v>1069</v>
      </c>
      <c r="D131" s="504">
        <v>1</v>
      </c>
      <c r="E131" s="504">
        <v>0.4</v>
      </c>
      <c r="F131" s="504">
        <v>0.17</v>
      </c>
      <c r="G131" s="1074">
        <v>0.42499999999999999</v>
      </c>
      <c r="H131" s="1080">
        <v>0.62</v>
      </c>
      <c r="I131" s="454" t="s">
        <v>1168</v>
      </c>
    </row>
    <row r="132" spans="2:9" ht="30">
      <c r="B132" s="1072" t="s">
        <v>706</v>
      </c>
      <c r="C132" s="503" t="s">
        <v>1070</v>
      </c>
      <c r="D132" s="508">
        <v>62</v>
      </c>
      <c r="E132" s="508">
        <v>30</v>
      </c>
      <c r="F132" s="508">
        <v>30</v>
      </c>
      <c r="G132" s="1081">
        <v>1</v>
      </c>
      <c r="H132" s="1080">
        <v>0.4838709677419355</v>
      </c>
      <c r="I132" s="454" t="s">
        <v>1150</v>
      </c>
    </row>
    <row r="133" spans="2:9">
      <c r="B133" s="1072" t="s">
        <v>1061</v>
      </c>
      <c r="C133" s="503" t="s">
        <v>1071</v>
      </c>
      <c r="D133" s="508">
        <v>12</v>
      </c>
      <c r="E133" s="508">
        <v>3</v>
      </c>
      <c r="F133" s="508">
        <v>3</v>
      </c>
      <c r="G133" s="1081">
        <v>1</v>
      </c>
      <c r="H133" s="1080">
        <v>0.5</v>
      </c>
      <c r="I133" s="454" t="s">
        <v>1150</v>
      </c>
    </row>
    <row r="134" spans="2:9" ht="63.75">
      <c r="B134" s="1072" t="s">
        <v>716</v>
      </c>
      <c r="C134" s="503" t="s">
        <v>1072</v>
      </c>
      <c r="D134" s="504">
        <v>1</v>
      </c>
      <c r="E134" s="504">
        <v>1</v>
      </c>
      <c r="F134" s="504">
        <v>0</v>
      </c>
      <c r="G134" s="1074">
        <v>0</v>
      </c>
      <c r="H134" s="1074">
        <v>0</v>
      </c>
      <c r="I134" s="454" t="s">
        <v>1170</v>
      </c>
    </row>
    <row r="135" spans="2:9" ht="15.75">
      <c r="B135" s="816" t="s">
        <v>1080</v>
      </c>
      <c r="C135" s="816"/>
      <c r="D135" s="816"/>
      <c r="E135" s="816"/>
      <c r="F135" s="816"/>
      <c r="G135" s="455">
        <f>AVERAGE(G124:G134)</f>
        <v>0.71590909090909083</v>
      </c>
      <c r="H135" s="477">
        <f>AVERAGE(H124:H134)</f>
        <v>0.4882763890828406</v>
      </c>
      <c r="I135" s="455"/>
    </row>
    <row r="136" spans="2:9" s="495" customFormat="1">
      <c r="C136" s="496"/>
    </row>
    <row r="137" spans="2:9" s="495" customFormat="1" ht="15.75">
      <c r="B137" s="497" t="s">
        <v>1013</v>
      </c>
      <c r="C137" s="507"/>
    </row>
    <row r="138" spans="2:9" ht="15" customHeight="1">
      <c r="B138" s="810" t="s">
        <v>1006</v>
      </c>
      <c r="C138" s="815" t="s">
        <v>1020</v>
      </c>
      <c r="D138" s="815" t="s">
        <v>1082</v>
      </c>
      <c r="E138" s="815"/>
      <c r="F138" s="815" t="s">
        <v>1084</v>
      </c>
      <c r="G138" s="810" t="s">
        <v>989</v>
      </c>
      <c r="H138" s="810"/>
      <c r="I138" s="815" t="s">
        <v>1097</v>
      </c>
    </row>
    <row r="139" spans="2:9" ht="15.75">
      <c r="B139" s="810"/>
      <c r="C139" s="815"/>
      <c r="D139" s="521" t="s">
        <v>1083</v>
      </c>
      <c r="E139" s="521" t="str">
        <f>$B$4</f>
        <v>Trimestre 2</v>
      </c>
      <c r="F139" s="815"/>
      <c r="G139" s="523" t="str">
        <f>+$B$4</f>
        <v>Trimestre 2</v>
      </c>
      <c r="H139" s="523" t="s">
        <v>990</v>
      </c>
      <c r="I139" s="815"/>
    </row>
    <row r="140" spans="2:9" ht="89.25">
      <c r="B140" s="1072" t="s">
        <v>722</v>
      </c>
      <c r="C140" s="503" t="s">
        <v>1059</v>
      </c>
      <c r="D140" s="504">
        <v>0.95</v>
      </c>
      <c r="E140" s="504">
        <v>0.94999999999999984</v>
      </c>
      <c r="F140" s="504">
        <v>0.97640851195331901</v>
      </c>
      <c r="G140" s="1081">
        <v>1.0277984336350727</v>
      </c>
      <c r="H140" s="1080">
        <v>0.51659873121578581</v>
      </c>
      <c r="I140" s="515" t="s">
        <v>1197</v>
      </c>
    </row>
    <row r="141" spans="2:9" ht="51">
      <c r="B141" s="1072" t="s">
        <v>728</v>
      </c>
      <c r="C141" s="503" t="s">
        <v>1060</v>
      </c>
      <c r="D141" s="504">
        <v>0.95</v>
      </c>
      <c r="E141" s="504">
        <v>0.94999999999999984</v>
      </c>
      <c r="F141" s="504">
        <v>0.95920032639738873</v>
      </c>
      <c r="G141" s="1081">
        <v>1.0096845541025146</v>
      </c>
      <c r="H141" s="1080">
        <v>0.49803517361334793</v>
      </c>
      <c r="I141" s="515" t="s">
        <v>1171</v>
      </c>
    </row>
    <row r="142" spans="2:9" ht="15.75">
      <c r="B142" s="816" t="s">
        <v>1080</v>
      </c>
      <c r="C142" s="816"/>
      <c r="D142" s="816"/>
      <c r="E142" s="816"/>
      <c r="F142" s="816"/>
      <c r="G142" s="455">
        <f>AVERAGE(G140:G141)</f>
        <v>1.0187414938687938</v>
      </c>
      <c r="H142" s="477">
        <f>AVERAGE(H140:H141)</f>
        <v>0.50731695241456687</v>
      </c>
      <c r="I142" s="447"/>
    </row>
    <row r="143" spans="2:9" s="495" customFormat="1">
      <c r="C143" s="496"/>
    </row>
    <row r="144" spans="2:9" s="495" customFormat="1" ht="15.75">
      <c r="B144" s="497" t="s">
        <v>1014</v>
      </c>
      <c r="C144" s="507"/>
    </row>
    <row r="145" spans="2:9" ht="15" customHeight="1">
      <c r="B145" s="810" t="s">
        <v>1006</v>
      </c>
      <c r="C145" s="815" t="s">
        <v>1020</v>
      </c>
      <c r="D145" s="815" t="s">
        <v>1082</v>
      </c>
      <c r="E145" s="815"/>
      <c r="F145" s="815" t="s">
        <v>1084</v>
      </c>
      <c r="G145" s="810" t="s">
        <v>989</v>
      </c>
      <c r="H145" s="810"/>
      <c r="I145" s="815" t="s">
        <v>1097</v>
      </c>
    </row>
    <row r="146" spans="2:9" ht="15.75">
      <c r="B146" s="810"/>
      <c r="C146" s="815"/>
      <c r="D146" s="521" t="s">
        <v>1083</v>
      </c>
      <c r="E146" s="521" t="str">
        <f>$B$4</f>
        <v>Trimestre 2</v>
      </c>
      <c r="F146" s="815"/>
      <c r="G146" s="523" t="str">
        <f>+$B$4</f>
        <v>Trimestre 2</v>
      </c>
      <c r="H146" s="523" t="s">
        <v>990</v>
      </c>
      <c r="I146" s="815"/>
    </row>
    <row r="147" spans="2:9" ht="30">
      <c r="B147" s="1072" t="s">
        <v>822</v>
      </c>
      <c r="C147" s="503" t="s">
        <v>1055</v>
      </c>
      <c r="D147" s="510">
        <v>3</v>
      </c>
      <c r="E147" s="1082">
        <v>1</v>
      </c>
      <c r="F147" s="1082">
        <v>1</v>
      </c>
      <c r="G147" s="1081">
        <v>1</v>
      </c>
      <c r="H147" s="1080">
        <v>0.33333333333333331</v>
      </c>
      <c r="I147" s="454" t="s">
        <v>1150</v>
      </c>
    </row>
    <row r="148" spans="2:9">
      <c r="B148" s="1072" t="s">
        <v>824</v>
      </c>
      <c r="C148" s="503" t="s">
        <v>1056</v>
      </c>
      <c r="D148" s="510">
        <v>12</v>
      </c>
      <c r="E148" s="1082">
        <v>3</v>
      </c>
      <c r="F148" s="1082">
        <v>3</v>
      </c>
      <c r="G148" s="1081">
        <v>1</v>
      </c>
      <c r="H148" s="1080">
        <v>0.5</v>
      </c>
      <c r="I148" s="454" t="s">
        <v>1150</v>
      </c>
    </row>
    <row r="149" spans="2:9" ht="89.25">
      <c r="B149" s="1072" t="s">
        <v>743</v>
      </c>
      <c r="C149" s="503" t="s">
        <v>1057</v>
      </c>
      <c r="D149" s="504">
        <v>0.88</v>
      </c>
      <c r="E149" s="504">
        <v>0.88</v>
      </c>
      <c r="F149" s="504">
        <v>0.93981825028696087</v>
      </c>
      <c r="G149" s="1081">
        <v>1.067975284417001</v>
      </c>
      <c r="H149" s="1080">
        <v>0.53057688891519694</v>
      </c>
      <c r="I149" s="454" t="s">
        <v>1197</v>
      </c>
    </row>
    <row r="150" spans="2:9" ht="89.25">
      <c r="B150" s="1072" t="s">
        <v>748</v>
      </c>
      <c r="C150" s="503" t="s">
        <v>1058</v>
      </c>
      <c r="D150" s="504">
        <v>0.98</v>
      </c>
      <c r="E150" s="504">
        <v>0.54</v>
      </c>
      <c r="F150" s="504">
        <v>0.55496424167055747</v>
      </c>
      <c r="G150" s="1081">
        <v>1.0277115586491805</v>
      </c>
      <c r="H150" s="1080">
        <v>0.56629004252097703</v>
      </c>
      <c r="I150" s="454" t="s">
        <v>1197</v>
      </c>
    </row>
    <row r="151" spans="2:9" ht="15.75">
      <c r="B151" s="816" t="s">
        <v>1080</v>
      </c>
      <c r="C151" s="816"/>
      <c r="D151" s="816"/>
      <c r="E151" s="816"/>
      <c r="F151" s="816"/>
      <c r="G151" s="455">
        <f>AVERAGE(G147:G150)</f>
        <v>1.0239217107665453</v>
      </c>
      <c r="H151" s="477">
        <f>AVERAGE(H147:H150)</f>
        <v>0.48255006619237684</v>
      </c>
      <c r="I151" s="447"/>
    </row>
    <row r="152" spans="2:9" s="495" customFormat="1">
      <c r="C152" s="496"/>
    </row>
    <row r="153" spans="2:9" s="495" customFormat="1" ht="15.75">
      <c r="B153" s="497" t="s">
        <v>1015</v>
      </c>
      <c r="C153" s="507"/>
    </row>
    <row r="154" spans="2:9" ht="15" customHeight="1">
      <c r="B154" s="810" t="s">
        <v>1006</v>
      </c>
      <c r="C154" s="815" t="s">
        <v>1020</v>
      </c>
      <c r="D154" s="815" t="s">
        <v>1082</v>
      </c>
      <c r="E154" s="815"/>
      <c r="F154" s="815" t="s">
        <v>1084</v>
      </c>
      <c r="G154" s="810" t="s">
        <v>989</v>
      </c>
      <c r="H154" s="810"/>
      <c r="I154" s="815" t="s">
        <v>1097</v>
      </c>
    </row>
    <row r="155" spans="2:9" ht="15.75">
      <c r="B155" s="810"/>
      <c r="C155" s="815"/>
      <c r="D155" s="521" t="s">
        <v>1083</v>
      </c>
      <c r="E155" s="521" t="str">
        <f>$B$4</f>
        <v>Trimestre 2</v>
      </c>
      <c r="F155" s="815"/>
      <c r="G155" s="523" t="str">
        <f>+$B$4</f>
        <v>Trimestre 2</v>
      </c>
      <c r="H155" s="523" t="s">
        <v>990</v>
      </c>
      <c r="I155" s="815"/>
    </row>
    <row r="156" spans="2:9" ht="114.75">
      <c r="B156" s="1072" t="s">
        <v>755</v>
      </c>
      <c r="C156" s="474" t="s">
        <v>1052</v>
      </c>
      <c r="D156" s="474">
        <v>0.95</v>
      </c>
      <c r="E156" s="474">
        <v>0.4</v>
      </c>
      <c r="F156" s="474">
        <v>0.78985532452150387</v>
      </c>
      <c r="G156" s="1081">
        <v>1.9746383113037596</v>
      </c>
      <c r="H156" s="1080">
        <v>0.83142665739105659</v>
      </c>
      <c r="I156" s="515" t="s">
        <v>1172</v>
      </c>
    </row>
    <row r="157" spans="2:9" ht="114.75">
      <c r="B157" s="1072" t="s">
        <v>760</v>
      </c>
      <c r="C157" s="474" t="s">
        <v>1053</v>
      </c>
      <c r="D157" s="474">
        <v>0.9</v>
      </c>
      <c r="E157" s="474">
        <v>0.4</v>
      </c>
      <c r="F157" s="474">
        <v>0.60250000000000004</v>
      </c>
      <c r="G157" s="1081">
        <v>1.5062500000000001</v>
      </c>
      <c r="H157" s="1080">
        <v>0.66944444444444451</v>
      </c>
      <c r="I157" s="515" t="s">
        <v>1173</v>
      </c>
    </row>
    <row r="158" spans="2:9" ht="102">
      <c r="B158" s="1072" t="s">
        <v>763</v>
      </c>
      <c r="C158" s="474" t="s">
        <v>1054</v>
      </c>
      <c r="D158" s="474">
        <v>0.5</v>
      </c>
      <c r="E158" s="474">
        <v>0.1</v>
      </c>
      <c r="F158" s="474">
        <v>0.15</v>
      </c>
      <c r="G158" s="1081">
        <v>1.4999999999999998</v>
      </c>
      <c r="H158" s="1074">
        <v>0.3</v>
      </c>
      <c r="I158" s="515" t="s">
        <v>1174</v>
      </c>
    </row>
    <row r="159" spans="2:9" ht="15.75">
      <c r="B159" s="816" t="s">
        <v>1080</v>
      </c>
      <c r="C159" s="816"/>
      <c r="D159" s="816"/>
      <c r="E159" s="816"/>
      <c r="F159" s="816"/>
      <c r="G159" s="477">
        <f>IFERROR(AVERAGE(G156:G158),0)</f>
        <v>1.66029610376792</v>
      </c>
      <c r="H159" s="477">
        <f>AVERAGE(H156:H158)</f>
        <v>0.60029036727850038</v>
      </c>
      <c r="I159" s="447"/>
    </row>
    <row r="160" spans="2:9" s="495" customFormat="1">
      <c r="C160" s="496"/>
    </row>
    <row r="161" spans="2:9" s="495" customFormat="1" ht="15.75">
      <c r="B161" s="497" t="s">
        <v>1016</v>
      </c>
      <c r="C161" s="507"/>
    </row>
    <row r="162" spans="2:9" ht="15" customHeight="1">
      <c r="B162" s="810" t="s">
        <v>1006</v>
      </c>
      <c r="C162" s="815" t="s">
        <v>1020</v>
      </c>
      <c r="D162" s="815" t="s">
        <v>1082</v>
      </c>
      <c r="E162" s="815"/>
      <c r="F162" s="815" t="s">
        <v>1084</v>
      </c>
      <c r="G162" s="810" t="s">
        <v>989</v>
      </c>
      <c r="H162" s="810"/>
      <c r="I162" s="813" t="s">
        <v>1097</v>
      </c>
    </row>
    <row r="163" spans="2:9" ht="15.75">
      <c r="B163" s="810"/>
      <c r="C163" s="815"/>
      <c r="D163" s="521" t="s">
        <v>1083</v>
      </c>
      <c r="E163" s="521" t="str">
        <f>$B$4</f>
        <v>Trimestre 2</v>
      </c>
      <c r="F163" s="815"/>
      <c r="G163" s="523" t="str">
        <f>+$B$4</f>
        <v>Trimestre 2</v>
      </c>
      <c r="H163" s="523" t="s">
        <v>990</v>
      </c>
      <c r="I163" s="813"/>
    </row>
    <row r="164" spans="2:9" ht="48.75" customHeight="1">
      <c r="B164" s="1072" t="s">
        <v>1048</v>
      </c>
      <c r="C164" s="503" t="s">
        <v>1049</v>
      </c>
      <c r="D164" s="504">
        <v>1</v>
      </c>
      <c r="E164" s="504">
        <v>1</v>
      </c>
      <c r="F164" s="504">
        <v>1</v>
      </c>
      <c r="G164" s="1081">
        <v>1</v>
      </c>
      <c r="H164" s="1080">
        <v>0.5</v>
      </c>
      <c r="I164" s="454" t="s">
        <v>1151</v>
      </c>
    </row>
    <row r="165" spans="2:9" ht="89.25">
      <c r="B165" s="1072" t="s">
        <v>897</v>
      </c>
      <c r="C165" s="503" t="s">
        <v>1050</v>
      </c>
      <c r="D165" s="510">
        <v>25</v>
      </c>
      <c r="E165" s="510">
        <v>6</v>
      </c>
      <c r="F165" s="510">
        <v>17</v>
      </c>
      <c r="G165" s="1081">
        <v>2.8333333333333335</v>
      </c>
      <c r="H165" s="1081">
        <v>0.92</v>
      </c>
      <c r="I165" s="454" t="s">
        <v>1198</v>
      </c>
    </row>
    <row r="166" spans="2:9" ht="102">
      <c r="B166" s="1072" t="s">
        <v>903</v>
      </c>
      <c r="C166" s="503" t="s">
        <v>1051</v>
      </c>
      <c r="D166" s="504">
        <v>0.1</v>
      </c>
      <c r="E166" s="504">
        <v>0.10000000000000002</v>
      </c>
      <c r="F166" s="504">
        <v>0.10960667527445862</v>
      </c>
      <c r="G166" s="1081">
        <v>0.91235319153324212</v>
      </c>
      <c r="H166" s="1074">
        <v>0.45617659576662106</v>
      </c>
      <c r="I166" s="515" t="s">
        <v>1199</v>
      </c>
    </row>
    <row r="167" spans="2:9" ht="15.75">
      <c r="B167" s="816" t="s">
        <v>1080</v>
      </c>
      <c r="C167" s="816"/>
      <c r="D167" s="816"/>
      <c r="E167" s="816"/>
      <c r="F167" s="816"/>
      <c r="G167" s="455">
        <f>AVERAGE(G164:G166)</f>
        <v>1.5818955082888586</v>
      </c>
      <c r="H167" s="477">
        <f>AVERAGE(H164:H166)</f>
        <v>0.62539219858887363</v>
      </c>
      <c r="I167" s="447"/>
    </row>
    <row r="168" spans="2:9" s="495" customFormat="1">
      <c r="C168" s="496"/>
    </row>
    <row r="169" spans="2:9" s="495" customFormat="1" ht="15.75">
      <c r="B169" s="497" t="s">
        <v>1017</v>
      </c>
      <c r="C169" s="507"/>
    </row>
    <row r="170" spans="2:9" ht="15" customHeight="1">
      <c r="B170" s="809" t="s">
        <v>1006</v>
      </c>
      <c r="C170" s="808" t="s">
        <v>1020</v>
      </c>
      <c r="D170" s="808" t="s">
        <v>1082</v>
      </c>
      <c r="E170" s="808"/>
      <c r="F170" s="808" t="s">
        <v>1084</v>
      </c>
      <c r="G170" s="809" t="s">
        <v>989</v>
      </c>
      <c r="H170" s="809"/>
      <c r="I170" s="813" t="s">
        <v>1097</v>
      </c>
    </row>
    <row r="171" spans="2:9" ht="15.75">
      <c r="B171" s="809"/>
      <c r="C171" s="808"/>
      <c r="D171" s="525" t="s">
        <v>1083</v>
      </c>
      <c r="E171" s="525" t="str">
        <f>$B$4</f>
        <v>Trimestre 2</v>
      </c>
      <c r="F171" s="808"/>
      <c r="G171" s="526" t="str">
        <f>+$B$4</f>
        <v>Trimestre 2</v>
      </c>
      <c r="H171" s="526" t="s">
        <v>990</v>
      </c>
      <c r="I171" s="813"/>
    </row>
    <row r="172" spans="2:9" ht="30">
      <c r="B172" s="1072" t="s">
        <v>1036</v>
      </c>
      <c r="C172" s="511" t="s">
        <v>1037</v>
      </c>
      <c r="D172" s="512">
        <v>1</v>
      </c>
      <c r="E172" s="512">
        <v>1</v>
      </c>
      <c r="F172" s="512">
        <v>1</v>
      </c>
      <c r="G172" s="1081">
        <v>1</v>
      </c>
      <c r="H172" s="1083">
        <v>0.5</v>
      </c>
      <c r="I172" s="454" t="s">
        <v>1151</v>
      </c>
    </row>
    <row r="173" spans="2:9" ht="30">
      <c r="B173" s="1072" t="s">
        <v>1042</v>
      </c>
      <c r="C173" s="511" t="s">
        <v>1038</v>
      </c>
      <c r="D173" s="512">
        <v>1</v>
      </c>
      <c r="E173" s="512">
        <v>1</v>
      </c>
      <c r="F173" s="512">
        <v>1</v>
      </c>
      <c r="G173" s="1081">
        <v>1</v>
      </c>
      <c r="H173" s="1083">
        <v>0.5</v>
      </c>
      <c r="I173" s="454" t="s">
        <v>1151</v>
      </c>
    </row>
    <row r="174" spans="2:9" ht="30">
      <c r="B174" s="1072" t="s">
        <v>1200</v>
      </c>
      <c r="C174" s="511" t="s">
        <v>1039</v>
      </c>
      <c r="D174" s="512">
        <v>1</v>
      </c>
      <c r="E174" s="512">
        <v>1</v>
      </c>
      <c r="F174" s="512">
        <v>1</v>
      </c>
      <c r="G174" s="1081">
        <v>1</v>
      </c>
      <c r="H174" s="1083">
        <v>0.5</v>
      </c>
      <c r="I174" s="454" t="s">
        <v>1151</v>
      </c>
    </row>
    <row r="175" spans="2:9" ht="25.5">
      <c r="B175" s="1072" t="s">
        <v>838</v>
      </c>
      <c r="C175" s="511" t="s">
        <v>1040</v>
      </c>
      <c r="D175" s="512">
        <v>1</v>
      </c>
      <c r="E175" s="512">
        <v>1</v>
      </c>
      <c r="F175" s="512">
        <v>1</v>
      </c>
      <c r="G175" s="1081">
        <v>1</v>
      </c>
      <c r="H175" s="1083">
        <v>0.5</v>
      </c>
      <c r="I175" s="454" t="s">
        <v>1151</v>
      </c>
    </row>
    <row r="176" spans="2:9" ht="30">
      <c r="B176" s="1072" t="s">
        <v>826</v>
      </c>
      <c r="C176" s="511" t="s">
        <v>1041</v>
      </c>
      <c r="D176" s="512">
        <v>1</v>
      </c>
      <c r="E176" s="512">
        <v>1</v>
      </c>
      <c r="F176" s="512">
        <v>1</v>
      </c>
      <c r="G176" s="1081">
        <v>1</v>
      </c>
      <c r="H176" s="1083">
        <v>0.5</v>
      </c>
      <c r="I176" s="454" t="s">
        <v>1151</v>
      </c>
    </row>
    <row r="177" spans="2:9" ht="15.75">
      <c r="B177" s="816" t="s">
        <v>1080</v>
      </c>
      <c r="C177" s="816"/>
      <c r="D177" s="816"/>
      <c r="E177" s="816"/>
      <c r="F177" s="816"/>
      <c r="G177" s="482">
        <f>AVERAGE(G172:G176)</f>
        <v>1</v>
      </c>
      <c r="H177" s="483">
        <f>AVERAGE(H172:H176)</f>
        <v>0.5</v>
      </c>
      <c r="I177" s="447"/>
    </row>
    <row r="178" spans="2:9" s="495" customFormat="1" ht="15.75">
      <c r="B178" s="497" t="s">
        <v>1018</v>
      </c>
      <c r="C178" s="507"/>
    </row>
    <row r="179" spans="2:9" ht="15" customHeight="1">
      <c r="B179" s="809" t="s">
        <v>1006</v>
      </c>
      <c r="C179" s="808" t="s">
        <v>1020</v>
      </c>
      <c r="D179" s="808" t="s">
        <v>1082</v>
      </c>
      <c r="E179" s="808"/>
      <c r="F179" s="808" t="s">
        <v>1084</v>
      </c>
      <c r="G179" s="809" t="s">
        <v>989</v>
      </c>
      <c r="H179" s="809"/>
      <c r="I179" s="813" t="s">
        <v>1097</v>
      </c>
    </row>
    <row r="180" spans="2:9" ht="15.75">
      <c r="B180" s="809"/>
      <c r="C180" s="808"/>
      <c r="D180" s="525" t="s">
        <v>1083</v>
      </c>
      <c r="E180" s="525" t="str">
        <f>$B$4</f>
        <v>Trimestre 2</v>
      </c>
      <c r="F180" s="808"/>
      <c r="G180" s="526" t="str">
        <f>+$B$4</f>
        <v>Trimestre 2</v>
      </c>
      <c r="H180" s="526" t="s">
        <v>990</v>
      </c>
      <c r="I180" s="813"/>
    </row>
    <row r="181" spans="2:9" ht="89.25">
      <c r="B181" s="1072" t="s">
        <v>642</v>
      </c>
      <c r="C181" s="511" t="s">
        <v>1032</v>
      </c>
      <c r="D181" s="514">
        <v>8</v>
      </c>
      <c r="E181" s="514">
        <v>2</v>
      </c>
      <c r="F181" s="514">
        <v>0</v>
      </c>
      <c r="G181" s="1074">
        <v>0</v>
      </c>
      <c r="H181" s="1084">
        <v>0.25</v>
      </c>
      <c r="I181" s="454" t="s">
        <v>1176</v>
      </c>
    </row>
    <row r="182" spans="2:9" ht="89.25">
      <c r="B182" s="1072" t="s">
        <v>647</v>
      </c>
      <c r="C182" s="511" t="s">
        <v>1033</v>
      </c>
      <c r="D182" s="514">
        <v>4</v>
      </c>
      <c r="E182" s="514">
        <v>1</v>
      </c>
      <c r="F182" s="514">
        <v>0</v>
      </c>
      <c r="G182" s="1074">
        <v>0</v>
      </c>
      <c r="H182" s="1084">
        <v>0.25</v>
      </c>
      <c r="I182" s="454" t="s">
        <v>1177</v>
      </c>
    </row>
    <row r="183" spans="2:9" ht="89.25">
      <c r="B183" s="1072" t="s">
        <v>652</v>
      </c>
      <c r="C183" s="511" t="s">
        <v>1034</v>
      </c>
      <c r="D183" s="514">
        <v>8</v>
      </c>
      <c r="E183" s="514">
        <v>3</v>
      </c>
      <c r="F183" s="514">
        <v>2</v>
      </c>
      <c r="G183" s="1080">
        <v>0.66666666666666663</v>
      </c>
      <c r="H183" s="1083">
        <v>0.5</v>
      </c>
      <c r="I183" s="454" t="s">
        <v>1178</v>
      </c>
    </row>
    <row r="184" spans="2:9" ht="89.25">
      <c r="B184" s="1072" t="s">
        <v>657</v>
      </c>
      <c r="C184" s="511" t="s">
        <v>1035</v>
      </c>
      <c r="D184" s="514">
        <v>230</v>
      </c>
      <c r="E184" s="514">
        <v>71</v>
      </c>
      <c r="F184" s="514">
        <v>50</v>
      </c>
      <c r="G184" s="1080">
        <v>0.70422535211267601</v>
      </c>
      <c r="H184" s="1083">
        <v>0.53913043478260869</v>
      </c>
      <c r="I184" s="454" t="s">
        <v>1201</v>
      </c>
    </row>
    <row r="185" spans="2:9" ht="15.75">
      <c r="B185" s="816" t="s">
        <v>1080</v>
      </c>
      <c r="C185" s="816"/>
      <c r="D185" s="816"/>
      <c r="E185" s="816"/>
      <c r="F185" s="816"/>
      <c r="G185" s="482">
        <f>AVERAGE(G181:G184)</f>
        <v>0.34272300469483563</v>
      </c>
      <c r="H185" s="483">
        <f>AVERAGE(H181:H184)</f>
        <v>0.38478260869565217</v>
      </c>
      <c r="I185" s="447"/>
    </row>
    <row r="186" spans="2:9" s="495" customFormat="1">
      <c r="C186" s="496"/>
    </row>
    <row r="187" spans="2:9" s="495" customFormat="1" ht="15.75">
      <c r="B187" s="497" t="s">
        <v>1019</v>
      </c>
      <c r="C187" s="507"/>
    </row>
    <row r="188" spans="2:9" ht="15" customHeight="1">
      <c r="B188" s="809" t="s">
        <v>1006</v>
      </c>
      <c r="C188" s="808" t="s">
        <v>1020</v>
      </c>
      <c r="D188" s="808" t="s">
        <v>1082</v>
      </c>
      <c r="E188" s="808"/>
      <c r="F188" s="808" t="s">
        <v>1084</v>
      </c>
      <c r="G188" s="809" t="s">
        <v>989</v>
      </c>
      <c r="H188" s="809"/>
      <c r="I188" s="813" t="s">
        <v>1097</v>
      </c>
    </row>
    <row r="189" spans="2:9" ht="15.75">
      <c r="B189" s="809"/>
      <c r="C189" s="808"/>
      <c r="D189" s="525" t="s">
        <v>1083</v>
      </c>
      <c r="E189" s="525" t="str">
        <f>$B$4</f>
        <v>Trimestre 2</v>
      </c>
      <c r="F189" s="808"/>
      <c r="G189" s="526" t="str">
        <f>+$B$4</f>
        <v>Trimestre 2</v>
      </c>
      <c r="H189" s="526" t="s">
        <v>990</v>
      </c>
      <c r="I189" s="813"/>
    </row>
    <row r="190" spans="2:9">
      <c r="B190" s="1072" t="s">
        <v>781</v>
      </c>
      <c r="C190" s="511" t="s">
        <v>1024</v>
      </c>
      <c r="D190" s="514">
        <v>3</v>
      </c>
      <c r="E190" s="514">
        <v>2</v>
      </c>
      <c r="F190" s="514">
        <v>2</v>
      </c>
      <c r="G190" s="1091">
        <v>1</v>
      </c>
      <c r="H190" s="1083">
        <v>0.66666666666666663</v>
      </c>
      <c r="I190" s="454" t="s">
        <v>1150</v>
      </c>
    </row>
    <row r="191" spans="2:9">
      <c r="B191" s="1072" t="s">
        <v>786</v>
      </c>
      <c r="C191" s="511" t="s">
        <v>1025</v>
      </c>
      <c r="D191" s="514">
        <v>3</v>
      </c>
      <c r="E191" s="514">
        <v>0</v>
      </c>
      <c r="F191" s="514">
        <v>0</v>
      </c>
      <c r="G191" s="481" t="s">
        <v>1180</v>
      </c>
      <c r="H191" s="1083">
        <v>0.66666666666666663</v>
      </c>
      <c r="I191" s="454" t="s">
        <v>1150</v>
      </c>
    </row>
    <row r="192" spans="2:9">
      <c r="B192" s="1072" t="s">
        <v>791</v>
      </c>
      <c r="C192" s="511" t="s">
        <v>1026</v>
      </c>
      <c r="D192" s="514">
        <v>65</v>
      </c>
      <c r="E192" s="514">
        <v>0</v>
      </c>
      <c r="F192" s="514">
        <v>0</v>
      </c>
      <c r="G192" s="481" t="s">
        <v>1180</v>
      </c>
      <c r="H192" s="1092">
        <v>1</v>
      </c>
      <c r="I192" s="454" t="s">
        <v>1147</v>
      </c>
    </row>
    <row r="193" spans="2:9" ht="33" customHeight="1">
      <c r="B193" s="1072" t="s">
        <v>796</v>
      </c>
      <c r="C193" s="511" t="s">
        <v>1027</v>
      </c>
      <c r="D193" s="514">
        <v>2</v>
      </c>
      <c r="E193" s="514">
        <v>0</v>
      </c>
      <c r="F193" s="514">
        <v>0</v>
      </c>
      <c r="G193" s="481" t="s">
        <v>1180</v>
      </c>
      <c r="H193" s="1083">
        <v>0.5</v>
      </c>
      <c r="I193" s="454" t="s">
        <v>1150</v>
      </c>
    </row>
    <row r="194" spans="2:9" ht="30">
      <c r="B194" s="1072" t="s">
        <v>801</v>
      </c>
      <c r="C194" s="511" t="s">
        <v>1028</v>
      </c>
      <c r="D194" s="514">
        <v>2</v>
      </c>
      <c r="E194" s="514">
        <v>0</v>
      </c>
      <c r="F194" s="514">
        <v>0</v>
      </c>
      <c r="G194" s="481" t="s">
        <v>1180</v>
      </c>
      <c r="H194" s="1083">
        <v>0.5</v>
      </c>
      <c r="I194" s="454" t="s">
        <v>1150</v>
      </c>
    </row>
    <row r="195" spans="2:9" ht="30">
      <c r="B195" s="1072" t="s">
        <v>806</v>
      </c>
      <c r="C195" s="511" t="s">
        <v>1029</v>
      </c>
      <c r="D195" s="514">
        <v>11</v>
      </c>
      <c r="E195" s="514">
        <v>1</v>
      </c>
      <c r="F195" s="514">
        <v>1</v>
      </c>
      <c r="G195" s="1091">
        <v>1</v>
      </c>
      <c r="H195" s="1083">
        <v>0.63636363636363635</v>
      </c>
      <c r="I195" s="454" t="s">
        <v>1150</v>
      </c>
    </row>
    <row r="196" spans="2:9" ht="45">
      <c r="B196" s="1072" t="s">
        <v>1181</v>
      </c>
      <c r="C196" s="511" t="s">
        <v>1030</v>
      </c>
      <c r="D196" s="514">
        <v>1</v>
      </c>
      <c r="E196" s="514">
        <v>1</v>
      </c>
      <c r="F196" s="514">
        <v>1</v>
      </c>
      <c r="G196" s="1091">
        <v>1</v>
      </c>
      <c r="H196" s="1092">
        <v>1</v>
      </c>
      <c r="I196" s="454" t="s">
        <v>1147</v>
      </c>
    </row>
    <row r="197" spans="2:9">
      <c r="B197" s="1072" t="s">
        <v>815</v>
      </c>
      <c r="C197" s="511" t="s">
        <v>1031</v>
      </c>
      <c r="D197" s="514">
        <v>1</v>
      </c>
      <c r="E197" s="514">
        <v>0</v>
      </c>
      <c r="F197" s="514">
        <v>0</v>
      </c>
      <c r="G197" s="481" t="s">
        <v>1180</v>
      </c>
      <c r="H197" s="453" t="s">
        <v>1023</v>
      </c>
      <c r="I197" s="454" t="s">
        <v>1179</v>
      </c>
    </row>
    <row r="198" spans="2:9" ht="15.75">
      <c r="B198" s="816" t="s">
        <v>1080</v>
      </c>
      <c r="C198" s="816"/>
      <c r="D198" s="816"/>
      <c r="E198" s="816"/>
      <c r="F198" s="816"/>
      <c r="G198" s="482">
        <f>AVERAGE(G190:G197)</f>
        <v>1</v>
      </c>
      <c r="H198" s="483">
        <f>AVERAGE(H190:H197)</f>
        <v>0.70995670995670979</v>
      </c>
      <c r="I198" s="447"/>
    </row>
    <row r="199" spans="2:9" s="495" customFormat="1">
      <c r="C199" s="496"/>
    </row>
    <row r="200" spans="2:9">
      <c r="D200" s="484"/>
    </row>
    <row r="201" spans="2:9">
      <c r="D201" s="484"/>
    </row>
    <row r="202" spans="2:9">
      <c r="D202" s="484"/>
    </row>
    <row r="203" spans="2:9">
      <c r="D203" s="484"/>
    </row>
    <row r="204" spans="2:9">
      <c r="D204" s="484"/>
    </row>
    <row r="205" spans="2:9">
      <c r="D205" s="484"/>
    </row>
    <row r="206" spans="2:9">
      <c r="D206" s="484"/>
    </row>
    <row r="207" spans="2:9">
      <c r="D207" s="484"/>
    </row>
    <row r="208" spans="2:9"/>
    <row r="209"/>
    <row r="210"/>
    <row r="211"/>
    <row r="212"/>
    <row r="213"/>
    <row r="214"/>
    <row r="215"/>
    <row r="216"/>
    <row r="217"/>
    <row r="218"/>
    <row r="219"/>
    <row r="220"/>
    <row r="221"/>
    <row r="222"/>
    <row r="223"/>
    <row r="224"/>
    <row r="225"/>
    <row r="226"/>
    <row r="227"/>
    <row r="228"/>
    <row r="229"/>
  </sheetData>
  <sheetProtection algorithmName="SHA-512" hashValue="YCqX+6EfVGApqbtl1CkhZ2grIP2aoFvu24VvtYe1nGFOedvEV+CWC+Kr3DL7JKz7C8r2MyueflZxtAAL0V3wcw==" saltValue="MtTkmjNSbrX54ADTmDJ0Fg==" spinCount="100000" sheet="1" objects="1" scenarios="1" selectLockedCells="1"/>
  <mergeCells count="119">
    <mergeCell ref="I154:I155"/>
    <mergeCell ref="I162:I163"/>
    <mergeCell ref="I170:I171"/>
    <mergeCell ref="I40:I41"/>
    <mergeCell ref="I48:I49"/>
    <mergeCell ref="I60:I61"/>
    <mergeCell ref="I76:I77"/>
    <mergeCell ref="D6:E6"/>
    <mergeCell ref="I101:I102"/>
    <mergeCell ref="I113:I114"/>
    <mergeCell ref="I122:I123"/>
    <mergeCell ref="I138:I139"/>
    <mergeCell ref="D76:E76"/>
    <mergeCell ref="D101:E101"/>
    <mergeCell ref="D113:E113"/>
    <mergeCell ref="D122:E122"/>
    <mergeCell ref="D138:E138"/>
    <mergeCell ref="D145:E145"/>
    <mergeCell ref="D154:E154"/>
    <mergeCell ref="D162:E162"/>
    <mergeCell ref="G122:H122"/>
    <mergeCell ref="B167:F167"/>
    <mergeCell ref="B98:F98"/>
    <mergeCell ref="B6:B7"/>
    <mergeCell ref="C6:C7"/>
    <mergeCell ref="B31:B32"/>
    <mergeCell ref="G31:H31"/>
    <mergeCell ref="F31:F32"/>
    <mergeCell ref="D31:E31"/>
    <mergeCell ref="I31:I32"/>
    <mergeCell ref="G60:H60"/>
    <mergeCell ref="I145:I146"/>
    <mergeCell ref="B76:B77"/>
    <mergeCell ref="G76:H76"/>
    <mergeCell ref="B40:B41"/>
    <mergeCell ref="G40:H40"/>
    <mergeCell ref="B48:B49"/>
    <mergeCell ref="G48:H48"/>
    <mergeCell ref="F40:F41"/>
    <mergeCell ref="D40:E40"/>
    <mergeCell ref="D48:E48"/>
    <mergeCell ref="D60:E60"/>
    <mergeCell ref="B45:F45"/>
    <mergeCell ref="B57:F57"/>
    <mergeCell ref="B65:F65"/>
    <mergeCell ref="B60:B61"/>
    <mergeCell ref="B101:B102"/>
    <mergeCell ref="G101:H101"/>
    <mergeCell ref="F154:F155"/>
    <mergeCell ref="B37:F37"/>
    <mergeCell ref="B72:F72"/>
    <mergeCell ref="F162:F163"/>
    <mergeCell ref="B145:B146"/>
    <mergeCell ref="G145:H145"/>
    <mergeCell ref="B154:B155"/>
    <mergeCell ref="G154:H154"/>
    <mergeCell ref="C145:C146"/>
    <mergeCell ref="C154:C155"/>
    <mergeCell ref="D170:E170"/>
    <mergeCell ref="D68:E68"/>
    <mergeCell ref="B177:F177"/>
    <mergeCell ref="B113:B114"/>
    <mergeCell ref="G113:H113"/>
    <mergeCell ref="C101:C102"/>
    <mergeCell ref="C113:C114"/>
    <mergeCell ref="B110:F110"/>
    <mergeCell ref="B122:B123"/>
    <mergeCell ref="F122:F123"/>
    <mergeCell ref="B119:F119"/>
    <mergeCell ref="C122:C123"/>
    <mergeCell ref="B104:B105"/>
    <mergeCell ref="B198:F198"/>
    <mergeCell ref="B142:F142"/>
    <mergeCell ref="B151:F151"/>
    <mergeCell ref="F48:F49"/>
    <mergeCell ref="F60:F61"/>
    <mergeCell ref="F76:F77"/>
    <mergeCell ref="F101:F102"/>
    <mergeCell ref="F113:F114"/>
    <mergeCell ref="F188:F189"/>
    <mergeCell ref="F170:F171"/>
    <mergeCell ref="F68:F69"/>
    <mergeCell ref="F179:F180"/>
    <mergeCell ref="B185:F185"/>
    <mergeCell ref="C188:C189"/>
    <mergeCell ref="B188:B189"/>
    <mergeCell ref="D179:E179"/>
    <mergeCell ref="C138:C139"/>
    <mergeCell ref="F138:F139"/>
    <mergeCell ref="B135:F135"/>
    <mergeCell ref="B179:B180"/>
    <mergeCell ref="C179:C180"/>
    <mergeCell ref="C48:C49"/>
    <mergeCell ref="C60:C61"/>
    <mergeCell ref="C76:C77"/>
    <mergeCell ref="D188:E188"/>
    <mergeCell ref="G188:H188"/>
    <mergeCell ref="B138:B139"/>
    <mergeCell ref="G138:H138"/>
    <mergeCell ref="B2:H2"/>
    <mergeCell ref="B3:H3"/>
    <mergeCell ref="B4:H4"/>
    <mergeCell ref="I68:I69"/>
    <mergeCell ref="I179:I180"/>
    <mergeCell ref="I188:I189"/>
    <mergeCell ref="G179:H179"/>
    <mergeCell ref="C31:C32"/>
    <mergeCell ref="C40:C41"/>
    <mergeCell ref="B68:B69"/>
    <mergeCell ref="G68:H68"/>
    <mergeCell ref="C68:C69"/>
    <mergeCell ref="B162:B163"/>
    <mergeCell ref="G162:H162"/>
    <mergeCell ref="B170:B171"/>
    <mergeCell ref="G170:H170"/>
    <mergeCell ref="C162:C163"/>
    <mergeCell ref="C170:C171"/>
    <mergeCell ref="B159:F159"/>
    <mergeCell ref="F145:F146"/>
  </mergeCells>
  <phoneticPr fontId="58" type="noConversion"/>
  <conditionalFormatting sqref="E43">
    <cfRule type="expression" dxfId="56" priority="4" stopIfTrue="1">
      <formula>$N$19="Porcentaje"</formula>
    </cfRule>
    <cfRule type="expression" dxfId="55" priority="5" stopIfTrue="1">
      <formula>_xludf.OR($N$19="Número de",$N$19="Otra")</formula>
    </cfRule>
    <cfRule type="expression" dxfId="54" priority="6" stopIfTrue="1">
      <formula>$N$19="Pesos ($)"</formula>
    </cfRule>
  </conditionalFormatting>
  <conditionalFormatting sqref="F43">
    <cfRule type="expression" dxfId="53" priority="1" stopIfTrue="1">
      <formula>$N$19="Porcentaje"</formula>
    </cfRule>
    <cfRule type="expression" dxfId="52" priority="2" stopIfTrue="1">
      <formula>_xludf.OR($N$19="Número de",$N$19="Otra")</formula>
    </cfRule>
    <cfRule type="expression" dxfId="51" priority="3" stopIfTrue="1">
      <formula>$N$19="Pesos ($)"</formula>
    </cfRule>
  </conditionalFormatting>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9FF33"/>
  </sheetPr>
  <dimension ref="B1:AS19"/>
  <sheetViews>
    <sheetView topLeftCell="V6" zoomScale="55" zoomScaleNormal="55" workbookViewId="0">
      <selection activeCell="C2" sqref="C2:AQ6"/>
    </sheetView>
  </sheetViews>
  <sheetFormatPr baseColWidth="10" defaultColWidth="17.28515625" defaultRowHeight="15" customHeight="1"/>
  <cols>
    <col min="1" max="1" width="4.28515625" style="158" customWidth="1"/>
    <col min="2" max="2" width="28.42578125" style="200" customWidth="1"/>
    <col min="3" max="3" width="34.85546875" style="200" customWidth="1"/>
    <col min="4" max="4" width="21.42578125" style="201" customWidth="1"/>
    <col min="5" max="5" width="28.7109375" style="200" customWidth="1"/>
    <col min="6" max="7" width="21.42578125" style="200" customWidth="1"/>
    <col min="8" max="8" width="28.5703125" style="200" customWidth="1"/>
    <col min="9" max="9" width="50" style="200" customWidth="1"/>
    <col min="10" max="10" width="28.5703125" style="202" customWidth="1"/>
    <col min="11" max="42" width="14.28515625" style="158" customWidth="1"/>
    <col min="43" max="43" width="14.85546875" style="158" customWidth="1"/>
    <col min="44" max="45" width="15" style="158" customWidth="1"/>
    <col min="46" max="16384" width="17.28515625" style="158"/>
  </cols>
  <sheetData>
    <row r="1" spans="2:45" ht="18" thickBot="1"/>
    <row r="2" spans="2:45" ht="15.75">
      <c r="B2" s="777"/>
      <c r="C2" s="780" t="s">
        <v>467</v>
      </c>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c r="AP2" s="781"/>
      <c r="AQ2" s="782"/>
      <c r="AR2" s="789" t="s">
        <v>435</v>
      </c>
      <c r="AS2" s="790"/>
    </row>
    <row r="3" spans="2:45" ht="15.75">
      <c r="B3" s="778"/>
      <c r="C3" s="783"/>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c r="AM3" s="784"/>
      <c r="AN3" s="784"/>
      <c r="AO3" s="784"/>
      <c r="AP3" s="784"/>
      <c r="AQ3" s="785"/>
      <c r="AR3" s="456" t="s">
        <v>432</v>
      </c>
      <c r="AS3" s="384" t="s">
        <v>433</v>
      </c>
    </row>
    <row r="4" spans="2:45">
      <c r="B4" s="778"/>
      <c r="C4" s="783"/>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5"/>
      <c r="AR4" s="457">
        <v>3</v>
      </c>
      <c r="AS4" s="206" t="s">
        <v>511</v>
      </c>
    </row>
    <row r="5" spans="2:45" ht="15.75">
      <c r="B5" s="778"/>
      <c r="C5" s="783"/>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c r="AM5" s="784"/>
      <c r="AN5" s="784"/>
      <c r="AO5" s="784"/>
      <c r="AP5" s="784"/>
      <c r="AQ5" s="785"/>
      <c r="AR5" s="791" t="s">
        <v>434</v>
      </c>
      <c r="AS5" s="792"/>
    </row>
    <row r="6" spans="2:45" ht="15.75" thickBot="1">
      <c r="B6" s="779"/>
      <c r="C6" s="786"/>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8"/>
      <c r="AR6" s="793" t="s">
        <v>508</v>
      </c>
      <c r="AS6" s="794"/>
    </row>
    <row r="7" spans="2:45" ht="17.25">
      <c r="B7" s="207"/>
      <c r="C7" s="207"/>
      <c r="D7" s="208"/>
      <c r="E7" s="207"/>
      <c r="F7" s="207"/>
      <c r="G7" s="207"/>
      <c r="H7" s="207"/>
      <c r="I7" s="207"/>
      <c r="J7" s="209"/>
      <c r="AR7" s="775"/>
      <c r="AS7" s="776"/>
    </row>
    <row r="8" spans="2:45" ht="13.5">
      <c r="B8" s="210"/>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795"/>
      <c r="AR8" s="796"/>
      <c r="AS8" s="797"/>
    </row>
    <row r="9" spans="2:45" ht="15.75">
      <c r="B9" s="798" t="s">
        <v>431</v>
      </c>
      <c r="C9" s="798" t="s">
        <v>430</v>
      </c>
      <c r="D9" s="798" t="s">
        <v>471</v>
      </c>
      <c r="E9" s="798" t="s">
        <v>474</v>
      </c>
      <c r="F9" s="798" t="s">
        <v>475</v>
      </c>
      <c r="G9" s="798" t="s">
        <v>427</v>
      </c>
      <c r="H9" s="798" t="s">
        <v>421</v>
      </c>
      <c r="I9" s="798" t="s">
        <v>503</v>
      </c>
      <c r="J9" s="798" t="s">
        <v>7</v>
      </c>
      <c r="K9" s="802" t="s">
        <v>346</v>
      </c>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2"/>
      <c r="AL9" s="802"/>
      <c r="AM9" s="802"/>
      <c r="AN9" s="802"/>
      <c r="AO9" s="802"/>
      <c r="AP9" s="802"/>
      <c r="AQ9" s="803" t="s">
        <v>347</v>
      </c>
      <c r="AR9" s="804" t="s">
        <v>348</v>
      </c>
      <c r="AS9" s="804" t="s">
        <v>378</v>
      </c>
    </row>
    <row r="10" spans="2:45" ht="15.75">
      <c r="B10" s="798"/>
      <c r="C10" s="798"/>
      <c r="D10" s="798"/>
      <c r="E10" s="798"/>
      <c r="F10" s="798"/>
      <c r="G10" s="798"/>
      <c r="H10" s="798"/>
      <c r="I10" s="798"/>
      <c r="J10" s="798"/>
      <c r="K10" s="805" t="s">
        <v>422</v>
      </c>
      <c r="L10" s="805"/>
      <c r="M10" s="805"/>
      <c r="N10" s="805"/>
      <c r="O10" s="805"/>
      <c r="P10" s="805"/>
      <c r="Q10" s="805"/>
      <c r="R10" s="805"/>
      <c r="S10" s="805" t="s">
        <v>423</v>
      </c>
      <c r="T10" s="805"/>
      <c r="U10" s="805"/>
      <c r="V10" s="805"/>
      <c r="W10" s="805"/>
      <c r="X10" s="805"/>
      <c r="Y10" s="805"/>
      <c r="Z10" s="805"/>
      <c r="AA10" s="805" t="s">
        <v>424</v>
      </c>
      <c r="AB10" s="805"/>
      <c r="AC10" s="805"/>
      <c r="AD10" s="805"/>
      <c r="AE10" s="805"/>
      <c r="AF10" s="805"/>
      <c r="AG10" s="805"/>
      <c r="AH10" s="805"/>
      <c r="AI10" s="805" t="s">
        <v>425</v>
      </c>
      <c r="AJ10" s="805"/>
      <c r="AK10" s="805"/>
      <c r="AL10" s="805"/>
      <c r="AM10" s="805"/>
      <c r="AN10" s="805"/>
      <c r="AO10" s="805"/>
      <c r="AP10" s="805"/>
      <c r="AQ10" s="803"/>
      <c r="AR10" s="804"/>
      <c r="AS10" s="804"/>
    </row>
    <row r="11" spans="2:45" ht="15.75">
      <c r="B11" s="798"/>
      <c r="C11" s="798"/>
      <c r="D11" s="798"/>
      <c r="E11" s="798"/>
      <c r="F11" s="798"/>
      <c r="G11" s="798"/>
      <c r="H11" s="798"/>
      <c r="I11" s="798"/>
      <c r="J11" s="798"/>
      <c r="K11" s="805" t="s">
        <v>353</v>
      </c>
      <c r="L11" s="805"/>
      <c r="M11" s="805" t="s">
        <v>354</v>
      </c>
      <c r="N11" s="805"/>
      <c r="O11" s="806" t="s">
        <v>355</v>
      </c>
      <c r="P11" s="807"/>
      <c r="Q11" s="800" t="s">
        <v>356</v>
      </c>
      <c r="R11" s="801"/>
      <c r="S11" s="805" t="s">
        <v>429</v>
      </c>
      <c r="T11" s="805"/>
      <c r="U11" s="805" t="s">
        <v>358</v>
      </c>
      <c r="V11" s="805"/>
      <c r="W11" s="805" t="s">
        <v>359</v>
      </c>
      <c r="X11" s="805"/>
      <c r="Y11" s="800" t="s">
        <v>356</v>
      </c>
      <c r="Z11" s="801"/>
      <c r="AA11" s="805" t="s">
        <v>360</v>
      </c>
      <c r="AB11" s="805"/>
      <c r="AC11" s="805" t="s">
        <v>361</v>
      </c>
      <c r="AD11" s="805"/>
      <c r="AE11" s="805" t="s">
        <v>362</v>
      </c>
      <c r="AF11" s="805"/>
      <c r="AG11" s="800" t="s">
        <v>356</v>
      </c>
      <c r="AH11" s="801"/>
      <c r="AI11" s="805" t="s">
        <v>363</v>
      </c>
      <c r="AJ11" s="805"/>
      <c r="AK11" s="805" t="s">
        <v>364</v>
      </c>
      <c r="AL11" s="805"/>
      <c r="AM11" s="805" t="s">
        <v>365</v>
      </c>
      <c r="AN11" s="805"/>
      <c r="AO11" s="800" t="s">
        <v>426</v>
      </c>
      <c r="AP11" s="801"/>
      <c r="AQ11" s="803"/>
      <c r="AR11" s="804"/>
      <c r="AS11" s="804"/>
    </row>
    <row r="12" spans="2:45" ht="13.5">
      <c r="B12" s="799"/>
      <c r="C12" s="799"/>
      <c r="D12" s="799"/>
      <c r="E12" s="799"/>
      <c r="F12" s="799"/>
      <c r="G12" s="799"/>
      <c r="H12" s="799"/>
      <c r="I12" s="799"/>
      <c r="J12" s="799"/>
      <c r="K12" s="458" t="s">
        <v>366</v>
      </c>
      <c r="L12" s="459" t="s">
        <v>367</v>
      </c>
      <c r="M12" s="458" t="s">
        <v>366</v>
      </c>
      <c r="N12" s="459" t="s">
        <v>367</v>
      </c>
      <c r="O12" s="458" t="s">
        <v>366</v>
      </c>
      <c r="P12" s="459" t="s">
        <v>367</v>
      </c>
      <c r="Q12" s="460" t="s">
        <v>366</v>
      </c>
      <c r="R12" s="195" t="s">
        <v>367</v>
      </c>
      <c r="S12" s="458" t="s">
        <v>366</v>
      </c>
      <c r="T12" s="459" t="s">
        <v>367</v>
      </c>
      <c r="U12" s="458" t="s">
        <v>366</v>
      </c>
      <c r="V12" s="459" t="s">
        <v>367</v>
      </c>
      <c r="W12" s="458" t="s">
        <v>366</v>
      </c>
      <c r="X12" s="459" t="s">
        <v>367</v>
      </c>
      <c r="Y12" s="460" t="s">
        <v>366</v>
      </c>
      <c r="Z12" s="195" t="s">
        <v>367</v>
      </c>
      <c r="AA12" s="458" t="s">
        <v>366</v>
      </c>
      <c r="AB12" s="459" t="s">
        <v>367</v>
      </c>
      <c r="AC12" s="458" t="s">
        <v>366</v>
      </c>
      <c r="AD12" s="459" t="s">
        <v>367</v>
      </c>
      <c r="AE12" s="458" t="s">
        <v>366</v>
      </c>
      <c r="AF12" s="459" t="s">
        <v>367</v>
      </c>
      <c r="AG12" s="460" t="s">
        <v>366</v>
      </c>
      <c r="AH12" s="195" t="s">
        <v>367</v>
      </c>
      <c r="AI12" s="458" t="s">
        <v>366</v>
      </c>
      <c r="AJ12" s="459" t="s">
        <v>367</v>
      </c>
      <c r="AK12" s="458" t="s">
        <v>366</v>
      </c>
      <c r="AL12" s="459" t="s">
        <v>367</v>
      </c>
      <c r="AM12" s="458" t="s">
        <v>366</v>
      </c>
      <c r="AN12" s="459" t="s">
        <v>367</v>
      </c>
      <c r="AO12" s="460" t="s">
        <v>366</v>
      </c>
      <c r="AP12" s="195" t="s">
        <v>367</v>
      </c>
      <c r="AQ12" s="803"/>
      <c r="AR12" s="804"/>
      <c r="AS12" s="804"/>
    </row>
    <row r="13" spans="2:45" ht="409.5" customHeight="1">
      <c r="B13" s="461" t="s">
        <v>1081</v>
      </c>
      <c r="C13" s="462" t="s">
        <v>904</v>
      </c>
      <c r="D13" s="463">
        <v>1</v>
      </c>
      <c r="E13" s="464" t="s">
        <v>855</v>
      </c>
      <c r="F13" s="465" t="s">
        <v>856</v>
      </c>
      <c r="G13" s="466" t="s">
        <v>844</v>
      </c>
      <c r="H13" s="467" t="s">
        <v>857</v>
      </c>
      <c r="I13" s="468" t="s">
        <v>858</v>
      </c>
      <c r="J13" s="469" t="s">
        <v>963</v>
      </c>
      <c r="K13" s="470">
        <v>2.5757575757575757E-2</v>
      </c>
      <c r="L13" s="470">
        <v>2.5397727272727287E-2</v>
      </c>
      <c r="M13" s="470">
        <v>0.23575757575757575</v>
      </c>
      <c r="N13" s="470">
        <v>0.17972537878787881</v>
      </c>
      <c r="O13" s="470">
        <v>0.16909090909090907</v>
      </c>
      <c r="P13" s="470">
        <v>0.11712121212121213</v>
      </c>
      <c r="Q13" s="471">
        <v>0.43060606060606055</v>
      </c>
      <c r="R13" s="471">
        <v>0.3222443181818182</v>
      </c>
      <c r="S13" s="470">
        <v>0.13575757575757599</v>
      </c>
      <c r="T13" s="470">
        <v>0.12666079545454545</v>
      </c>
      <c r="U13" s="470">
        <v>0.102424242424242</v>
      </c>
      <c r="V13" s="470">
        <v>0.10693219696969697</v>
      </c>
      <c r="W13" s="470">
        <v>3.57575757575758E-2</v>
      </c>
      <c r="X13" s="470">
        <v>6.5694696969696972E-2</v>
      </c>
      <c r="Y13" s="471">
        <v>0.27393939393939382</v>
      </c>
      <c r="Z13" s="471">
        <v>0.2992876893939394</v>
      </c>
      <c r="AA13" s="470">
        <v>3.5757575757575759E-2</v>
      </c>
      <c r="AB13" s="470">
        <v>0</v>
      </c>
      <c r="AC13" s="470">
        <v>8.5757575757575755E-2</v>
      </c>
      <c r="AD13" s="470">
        <v>0</v>
      </c>
      <c r="AE13" s="470">
        <v>3.5757575757575759E-2</v>
      </c>
      <c r="AF13" s="470">
        <v>0</v>
      </c>
      <c r="AG13" s="471">
        <v>0.15727272727272729</v>
      </c>
      <c r="AH13" s="471">
        <v>0</v>
      </c>
      <c r="AI13" s="470">
        <v>3.5757575757575759E-2</v>
      </c>
      <c r="AJ13" s="470">
        <v>0</v>
      </c>
      <c r="AK13" s="470">
        <v>8.5757575757575755E-2</v>
      </c>
      <c r="AL13" s="470">
        <v>0</v>
      </c>
      <c r="AM13" s="470">
        <v>1.6666666666666666E-2</v>
      </c>
      <c r="AN13" s="470">
        <v>0</v>
      </c>
      <c r="AO13" s="471">
        <v>0.13818181818181818</v>
      </c>
      <c r="AP13" s="471">
        <v>0</v>
      </c>
      <c r="AQ13" s="471">
        <v>0.99999999999999978</v>
      </c>
      <c r="AR13" s="471">
        <v>0.62153200757575755</v>
      </c>
      <c r="AS13" s="472">
        <f>AR13/AQ13</f>
        <v>0.62153200757575766</v>
      </c>
    </row>
    <row r="17" spans="19:24" ht="15" customHeight="1">
      <c r="S17" s="520"/>
      <c r="T17" s="520"/>
      <c r="U17" s="520"/>
      <c r="V17" s="520"/>
      <c r="W17" s="520"/>
      <c r="X17" s="520"/>
    </row>
    <row r="19" spans="19:24" ht="15" customHeight="1">
      <c r="S19" s="520"/>
      <c r="T19" s="520"/>
      <c r="U19" s="520"/>
      <c r="V19" s="520"/>
      <c r="W19" s="520"/>
    </row>
  </sheetData>
  <sheetProtection algorithmName="SHA-512" hashValue="KyXK50bkCvwzqPv7/PNv640nrZvbWQpAzHp9Bqmy2GPnvyft7hxzK+q+NuULSrAJP/VEloHwCooAGY/bvZh8BQ==" saltValue="R/IP9b3c+pvzh3I7O+i9jA==" spinCount="100000" sheet="1" objects="1" scenarios="1" selectLockedCells="1"/>
  <mergeCells count="40">
    <mergeCell ref="AI11:AJ11"/>
    <mergeCell ref="AK11:AL11"/>
    <mergeCell ref="S10:Z10"/>
    <mergeCell ref="AA10:AH10"/>
    <mergeCell ref="AI10:AP10"/>
    <mergeCell ref="U11:V11"/>
    <mergeCell ref="W11:X11"/>
    <mergeCell ref="AM11:AN11"/>
    <mergeCell ref="AO11:AP11"/>
    <mergeCell ref="AA11:AB11"/>
    <mergeCell ref="AC11:AD11"/>
    <mergeCell ref="AE11:AF11"/>
    <mergeCell ref="AG11:AH11"/>
    <mergeCell ref="K11:L11"/>
    <mergeCell ref="M11:N11"/>
    <mergeCell ref="O11:P11"/>
    <mergeCell ref="Q11:R11"/>
    <mergeCell ref="S11:T11"/>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AR7:AS7"/>
    <mergeCell ref="B2:B6"/>
    <mergeCell ref="C2:AQ6"/>
    <mergeCell ref="AR2:AS2"/>
    <mergeCell ref="AR5:AS5"/>
    <mergeCell ref="AR6:AS6"/>
  </mergeCells>
  <conditionalFormatting sqref="AS13">
    <cfRule type="cellIs" dxfId="182" priority="1" operator="between">
      <formula>0.7</formula>
      <formula>1</formula>
    </cfRule>
    <cfRule type="cellIs" dxfId="181" priority="2" operator="between">
      <formula>0.51</formula>
      <formula>0.69</formula>
    </cfRule>
    <cfRule type="cellIs" dxfId="180" priority="3" operator="between">
      <formula>0</formula>
      <formula>0.5</formula>
    </cfRule>
  </conditionalFormatting>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9FF33"/>
  </sheetPr>
  <dimension ref="B1:AS29"/>
  <sheetViews>
    <sheetView showGridLines="0" topLeftCell="R8" zoomScale="55" zoomScaleNormal="55" workbookViewId="0">
      <selection activeCell="AG14" sqref="AG14"/>
    </sheetView>
  </sheetViews>
  <sheetFormatPr baseColWidth="10" defaultColWidth="17.28515625" defaultRowHeight="15" customHeight="1"/>
  <cols>
    <col min="1" max="1" width="4.28515625" style="158" customWidth="1"/>
    <col min="2" max="2" width="28.42578125" style="200" customWidth="1"/>
    <col min="3" max="3" width="34.85546875" style="200" customWidth="1"/>
    <col min="4" max="4" width="21.42578125" style="201" customWidth="1"/>
    <col min="5" max="5" width="28.7109375" style="200" customWidth="1"/>
    <col min="6" max="7" width="21.42578125" style="200" customWidth="1"/>
    <col min="8" max="8" width="28.5703125" style="200" customWidth="1"/>
    <col min="9" max="9" width="50" style="200" customWidth="1"/>
    <col min="10" max="10" width="28.5703125" style="202" customWidth="1"/>
    <col min="11" max="42" width="14.28515625" style="158" customWidth="1"/>
    <col min="43" max="43" width="14.85546875" style="158" customWidth="1"/>
    <col min="44" max="45" width="15" style="158" customWidth="1"/>
    <col min="46" max="16384" width="17.28515625" style="158"/>
  </cols>
  <sheetData>
    <row r="1" spans="2:45" ht="18" thickBot="1"/>
    <row r="2" spans="2:45" ht="15.75">
      <c r="B2" s="777"/>
      <c r="C2" s="780" t="s">
        <v>467</v>
      </c>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c r="AP2" s="781"/>
      <c r="AQ2" s="782"/>
      <c r="AR2" s="789" t="s">
        <v>435</v>
      </c>
      <c r="AS2" s="790"/>
    </row>
    <row r="3" spans="2:45" ht="15.75">
      <c r="B3" s="778"/>
      <c r="C3" s="783"/>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c r="AM3" s="784"/>
      <c r="AN3" s="784"/>
      <c r="AO3" s="784"/>
      <c r="AP3" s="784"/>
      <c r="AQ3" s="851"/>
      <c r="AR3" s="203" t="s">
        <v>432</v>
      </c>
      <c r="AS3" s="204" t="s">
        <v>433</v>
      </c>
    </row>
    <row r="4" spans="2:45">
      <c r="B4" s="778"/>
      <c r="C4" s="783"/>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851"/>
      <c r="AR4" s="205">
        <v>3</v>
      </c>
      <c r="AS4" s="206" t="s">
        <v>511</v>
      </c>
    </row>
    <row r="5" spans="2:45" ht="15.75">
      <c r="B5" s="778"/>
      <c r="C5" s="783"/>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c r="AM5" s="784"/>
      <c r="AN5" s="784"/>
      <c r="AO5" s="784"/>
      <c r="AP5" s="784"/>
      <c r="AQ5" s="851"/>
      <c r="AR5" s="852" t="s">
        <v>434</v>
      </c>
      <c r="AS5" s="853"/>
    </row>
    <row r="6" spans="2:45" ht="15.75" thickBot="1">
      <c r="B6" s="779"/>
      <c r="C6" s="786"/>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8"/>
      <c r="AR6" s="793" t="s">
        <v>508</v>
      </c>
      <c r="AS6" s="794"/>
    </row>
    <row r="7" spans="2:45" ht="17.25">
      <c r="B7" s="207"/>
      <c r="C7" s="207"/>
      <c r="D7" s="208"/>
      <c r="E7" s="207"/>
      <c r="F7" s="207"/>
      <c r="G7" s="207"/>
      <c r="H7" s="207"/>
      <c r="I7" s="207"/>
      <c r="J7" s="209"/>
      <c r="AR7" s="775"/>
      <c r="AS7" s="776"/>
    </row>
    <row r="8" spans="2:45" ht="13.5">
      <c r="B8" s="210"/>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795"/>
      <c r="AR8" s="796"/>
      <c r="AS8" s="797"/>
    </row>
    <row r="9" spans="2:45" ht="15.75">
      <c r="B9" s="798" t="s">
        <v>431</v>
      </c>
      <c r="C9" s="798" t="s">
        <v>430</v>
      </c>
      <c r="D9" s="798" t="s">
        <v>471</v>
      </c>
      <c r="E9" s="798" t="s">
        <v>474</v>
      </c>
      <c r="F9" s="798" t="s">
        <v>475</v>
      </c>
      <c r="G9" s="798" t="s">
        <v>427</v>
      </c>
      <c r="H9" s="798" t="s">
        <v>421</v>
      </c>
      <c r="I9" s="798" t="s">
        <v>503</v>
      </c>
      <c r="J9" s="798" t="s">
        <v>7</v>
      </c>
      <c r="K9" s="847" t="s">
        <v>346</v>
      </c>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03" t="s">
        <v>347</v>
      </c>
      <c r="AR9" s="804" t="s">
        <v>348</v>
      </c>
      <c r="AS9" s="804" t="s">
        <v>378</v>
      </c>
    </row>
    <row r="10" spans="2:45" ht="15.75">
      <c r="B10" s="798"/>
      <c r="C10" s="798"/>
      <c r="D10" s="798"/>
      <c r="E10" s="798"/>
      <c r="F10" s="798"/>
      <c r="G10" s="798"/>
      <c r="H10" s="798"/>
      <c r="I10" s="798"/>
      <c r="J10" s="798"/>
      <c r="K10" s="835" t="s">
        <v>422</v>
      </c>
      <c r="L10" s="835"/>
      <c r="M10" s="835"/>
      <c r="N10" s="835"/>
      <c r="O10" s="835"/>
      <c r="P10" s="835"/>
      <c r="Q10" s="835"/>
      <c r="R10" s="835"/>
      <c r="S10" s="835" t="s">
        <v>423</v>
      </c>
      <c r="T10" s="835"/>
      <c r="U10" s="835"/>
      <c r="V10" s="835"/>
      <c r="W10" s="835"/>
      <c r="X10" s="835"/>
      <c r="Y10" s="835"/>
      <c r="Z10" s="835"/>
      <c r="AA10" s="835" t="s">
        <v>424</v>
      </c>
      <c r="AB10" s="835"/>
      <c r="AC10" s="835"/>
      <c r="AD10" s="835"/>
      <c r="AE10" s="835"/>
      <c r="AF10" s="835"/>
      <c r="AG10" s="835"/>
      <c r="AH10" s="835"/>
      <c r="AI10" s="835" t="s">
        <v>425</v>
      </c>
      <c r="AJ10" s="835"/>
      <c r="AK10" s="835"/>
      <c r="AL10" s="835"/>
      <c r="AM10" s="835"/>
      <c r="AN10" s="835"/>
      <c r="AO10" s="835"/>
      <c r="AP10" s="835"/>
      <c r="AQ10" s="803"/>
      <c r="AR10" s="804"/>
      <c r="AS10" s="804"/>
    </row>
    <row r="11" spans="2:45" ht="15.75">
      <c r="B11" s="798"/>
      <c r="C11" s="798"/>
      <c r="D11" s="798"/>
      <c r="E11" s="798"/>
      <c r="F11" s="798"/>
      <c r="G11" s="798"/>
      <c r="H11" s="798"/>
      <c r="I11" s="798"/>
      <c r="J11" s="798"/>
      <c r="K11" s="835" t="s">
        <v>353</v>
      </c>
      <c r="L11" s="835"/>
      <c r="M11" s="835" t="s">
        <v>354</v>
      </c>
      <c r="N11" s="835"/>
      <c r="O11" s="838" t="s">
        <v>355</v>
      </c>
      <c r="P11" s="839"/>
      <c r="Q11" s="836" t="s">
        <v>356</v>
      </c>
      <c r="R11" s="837"/>
      <c r="S11" s="835" t="s">
        <v>429</v>
      </c>
      <c r="T11" s="835"/>
      <c r="U11" s="835" t="s">
        <v>358</v>
      </c>
      <c r="V11" s="835"/>
      <c r="W11" s="835" t="s">
        <v>359</v>
      </c>
      <c r="X11" s="835"/>
      <c r="Y11" s="836" t="s">
        <v>356</v>
      </c>
      <c r="Z11" s="837"/>
      <c r="AA11" s="835" t="s">
        <v>360</v>
      </c>
      <c r="AB11" s="835"/>
      <c r="AC11" s="835" t="s">
        <v>361</v>
      </c>
      <c r="AD11" s="835"/>
      <c r="AE11" s="835" t="s">
        <v>362</v>
      </c>
      <c r="AF11" s="835"/>
      <c r="AG11" s="836" t="s">
        <v>356</v>
      </c>
      <c r="AH11" s="837"/>
      <c r="AI11" s="835" t="s">
        <v>363</v>
      </c>
      <c r="AJ11" s="835"/>
      <c r="AK11" s="835" t="s">
        <v>364</v>
      </c>
      <c r="AL11" s="835"/>
      <c r="AM11" s="835" t="s">
        <v>365</v>
      </c>
      <c r="AN11" s="835"/>
      <c r="AO11" s="836" t="s">
        <v>426</v>
      </c>
      <c r="AP11" s="837"/>
      <c r="AQ11" s="803"/>
      <c r="AR11" s="804"/>
      <c r="AS11" s="804"/>
    </row>
    <row r="12" spans="2:45" ht="13.5">
      <c r="B12" s="846"/>
      <c r="C12" s="846"/>
      <c r="D12" s="846"/>
      <c r="E12" s="846"/>
      <c r="F12" s="846"/>
      <c r="G12" s="846"/>
      <c r="H12" s="846"/>
      <c r="I12" s="846"/>
      <c r="J12" s="846"/>
      <c r="K12" s="167" t="s">
        <v>366</v>
      </c>
      <c r="L12" s="168" t="s">
        <v>367</v>
      </c>
      <c r="M12" s="167" t="s">
        <v>366</v>
      </c>
      <c r="N12" s="168" t="s">
        <v>367</v>
      </c>
      <c r="O12" s="167" t="s">
        <v>366</v>
      </c>
      <c r="P12" s="168" t="s">
        <v>367</v>
      </c>
      <c r="Q12" s="169" t="s">
        <v>366</v>
      </c>
      <c r="R12" s="170" t="s">
        <v>367</v>
      </c>
      <c r="S12" s="167" t="s">
        <v>366</v>
      </c>
      <c r="T12" s="168" t="s">
        <v>367</v>
      </c>
      <c r="U12" s="167" t="s">
        <v>366</v>
      </c>
      <c r="V12" s="168" t="s">
        <v>367</v>
      </c>
      <c r="W12" s="167" t="s">
        <v>366</v>
      </c>
      <c r="X12" s="168" t="s">
        <v>367</v>
      </c>
      <c r="Y12" s="169" t="s">
        <v>366</v>
      </c>
      <c r="Z12" s="170" t="s">
        <v>367</v>
      </c>
      <c r="AA12" s="167" t="s">
        <v>366</v>
      </c>
      <c r="AB12" s="168" t="s">
        <v>367</v>
      </c>
      <c r="AC12" s="167" t="s">
        <v>366</v>
      </c>
      <c r="AD12" s="168" t="s">
        <v>367</v>
      </c>
      <c r="AE12" s="167" t="s">
        <v>366</v>
      </c>
      <c r="AF12" s="168" t="s">
        <v>367</v>
      </c>
      <c r="AG12" s="169" t="s">
        <v>366</v>
      </c>
      <c r="AH12" s="170" t="s">
        <v>367</v>
      </c>
      <c r="AI12" s="167" t="s">
        <v>366</v>
      </c>
      <c r="AJ12" s="168" t="s">
        <v>367</v>
      </c>
      <c r="AK12" s="167" t="s">
        <v>366</v>
      </c>
      <c r="AL12" s="168" t="s">
        <v>367</v>
      </c>
      <c r="AM12" s="167" t="s">
        <v>366</v>
      </c>
      <c r="AN12" s="168" t="s">
        <v>367</v>
      </c>
      <c r="AO12" s="169" t="s">
        <v>366</v>
      </c>
      <c r="AP12" s="170" t="s">
        <v>367</v>
      </c>
      <c r="AQ12" s="803"/>
      <c r="AR12" s="804"/>
      <c r="AS12" s="804"/>
    </row>
    <row r="13" spans="2:45" ht="140.25" customHeight="1">
      <c r="B13" s="848" t="s">
        <v>917</v>
      </c>
      <c r="C13" s="212" t="s">
        <v>850</v>
      </c>
      <c r="D13" s="213">
        <v>1</v>
      </c>
      <c r="E13" s="214" t="s">
        <v>851</v>
      </c>
      <c r="F13" s="214" t="s">
        <v>852</v>
      </c>
      <c r="G13" s="215">
        <v>1</v>
      </c>
      <c r="H13" s="216" t="s">
        <v>853</v>
      </c>
      <c r="I13" s="216" t="s">
        <v>982</v>
      </c>
      <c r="J13" s="217" t="s">
        <v>854</v>
      </c>
      <c r="K13" s="218">
        <v>1</v>
      </c>
      <c r="L13" s="218">
        <v>1</v>
      </c>
      <c r="M13" s="218">
        <v>0</v>
      </c>
      <c r="N13" s="218">
        <v>0</v>
      </c>
      <c r="O13" s="218">
        <v>0</v>
      </c>
      <c r="P13" s="218">
        <v>0</v>
      </c>
      <c r="Q13" s="219">
        <v>1</v>
      </c>
      <c r="R13" s="219">
        <v>1</v>
      </c>
      <c r="S13" s="218">
        <v>0</v>
      </c>
      <c r="T13" s="218">
        <v>0</v>
      </c>
      <c r="U13" s="218">
        <v>0</v>
      </c>
      <c r="V13" s="218">
        <v>0</v>
      </c>
      <c r="W13" s="218">
        <v>0</v>
      </c>
      <c r="X13" s="218">
        <v>0</v>
      </c>
      <c r="Y13" s="219">
        <v>0</v>
      </c>
      <c r="Z13" s="219">
        <v>0</v>
      </c>
      <c r="AA13" s="218">
        <v>0</v>
      </c>
      <c r="AB13" s="218">
        <v>0</v>
      </c>
      <c r="AC13" s="218">
        <v>0</v>
      </c>
      <c r="AD13" s="218">
        <v>0</v>
      </c>
      <c r="AE13" s="220">
        <v>0</v>
      </c>
      <c r="AF13" s="220">
        <v>0</v>
      </c>
      <c r="AG13" s="219">
        <v>0</v>
      </c>
      <c r="AH13" s="219">
        <v>0</v>
      </c>
      <c r="AI13" s="218">
        <v>0</v>
      </c>
      <c r="AJ13" s="218"/>
      <c r="AK13" s="218">
        <v>0</v>
      </c>
      <c r="AL13" s="218"/>
      <c r="AM13" s="218">
        <v>0</v>
      </c>
      <c r="AN13" s="218"/>
      <c r="AO13" s="219">
        <v>0</v>
      </c>
      <c r="AP13" s="219">
        <v>0</v>
      </c>
      <c r="AQ13" s="221">
        <v>1</v>
      </c>
      <c r="AR13" s="222">
        <v>1</v>
      </c>
      <c r="AS13" s="223">
        <f>IF(AND(AR13&gt;0,AQ13&gt;0),AR13/AQ13,0)</f>
        <v>1</v>
      </c>
    </row>
    <row r="14" spans="2:45" ht="356.25">
      <c r="B14" s="849"/>
      <c r="C14" s="224" t="s">
        <v>904</v>
      </c>
      <c r="D14" s="225">
        <v>1</v>
      </c>
      <c r="E14" s="226" t="s">
        <v>855</v>
      </c>
      <c r="F14" s="227" t="s">
        <v>856</v>
      </c>
      <c r="G14" s="228" t="s">
        <v>844</v>
      </c>
      <c r="H14" s="229" t="s">
        <v>857</v>
      </c>
      <c r="I14" s="230" t="s">
        <v>858</v>
      </c>
      <c r="J14" s="231" t="s">
        <v>963</v>
      </c>
      <c r="K14" s="232">
        <v>2.5757575757575757E-2</v>
      </c>
      <c r="L14" s="232">
        <v>2.5757575757575757E-2</v>
      </c>
      <c r="M14" s="232">
        <v>0.23575757575757575</v>
      </c>
      <c r="N14" s="232">
        <v>0.17909090909090911</v>
      </c>
      <c r="O14" s="232">
        <v>0.16909090909090907</v>
      </c>
      <c r="P14" s="232">
        <v>0.10242424242424242</v>
      </c>
      <c r="Q14" s="233">
        <v>0.43060606060606055</v>
      </c>
      <c r="R14" s="233">
        <v>0.30727272727272725</v>
      </c>
      <c r="S14" s="232">
        <v>0.13575757575757574</v>
      </c>
      <c r="T14" s="232">
        <v>0.14575757575757575</v>
      </c>
      <c r="U14" s="232">
        <v>0.10242424242424242</v>
      </c>
      <c r="V14" s="232">
        <v>0.1690909090909091</v>
      </c>
      <c r="W14" s="232">
        <v>3.5757575757575759E-2</v>
      </c>
      <c r="X14" s="232">
        <v>4.5757575757575761E-2</v>
      </c>
      <c r="Y14" s="233">
        <v>0.27393939393939393</v>
      </c>
      <c r="Z14" s="233">
        <v>0.3606060606060606</v>
      </c>
      <c r="AA14" s="232">
        <v>3.5757575757575759E-2</v>
      </c>
      <c r="AB14" s="232"/>
      <c r="AC14" s="232">
        <v>8.5757575757575755E-2</v>
      </c>
      <c r="AD14" s="232"/>
      <c r="AE14" s="232">
        <v>3.5757575757575759E-2</v>
      </c>
      <c r="AF14" s="232"/>
      <c r="AG14" s="233">
        <v>0.15727272727272729</v>
      </c>
      <c r="AH14" s="233">
        <v>0</v>
      </c>
      <c r="AI14" s="232">
        <v>3.5757575757575759E-2</v>
      </c>
      <c r="AJ14" s="232"/>
      <c r="AK14" s="232">
        <v>8.5757575757575755E-2</v>
      </c>
      <c r="AL14" s="232"/>
      <c r="AM14" s="232">
        <v>1.6666666666666666E-2</v>
      </c>
      <c r="AN14" s="232"/>
      <c r="AO14" s="233">
        <v>0.13818181818181818</v>
      </c>
      <c r="AP14" s="233">
        <v>0</v>
      </c>
      <c r="AQ14" s="233">
        <v>1</v>
      </c>
      <c r="AR14" s="233">
        <v>0.66787878787878785</v>
      </c>
      <c r="AS14" s="223">
        <f>IF(AND(AR14&gt;0,AQ14&gt;0),AR14/AQ14,0)</f>
        <v>0.66787878787878785</v>
      </c>
    </row>
    <row r="15" spans="2:45" ht="135">
      <c r="B15" s="849"/>
      <c r="C15" s="213" t="s">
        <v>875</v>
      </c>
      <c r="D15" s="215">
        <v>11</v>
      </c>
      <c r="E15" s="178" t="s">
        <v>881</v>
      </c>
      <c r="F15" s="178" t="s">
        <v>1130</v>
      </c>
      <c r="G15" s="215">
        <v>8</v>
      </c>
      <c r="H15" s="310" t="s">
        <v>1128</v>
      </c>
      <c r="I15" s="310" t="s">
        <v>877</v>
      </c>
      <c r="J15" s="217" t="s">
        <v>854</v>
      </c>
      <c r="K15" s="218">
        <v>0</v>
      </c>
      <c r="L15" s="218">
        <v>0</v>
      </c>
      <c r="M15" s="218">
        <v>0</v>
      </c>
      <c r="N15" s="218">
        <v>0</v>
      </c>
      <c r="O15" s="218">
        <v>0</v>
      </c>
      <c r="P15" s="218">
        <v>0</v>
      </c>
      <c r="Q15" s="219">
        <v>0</v>
      </c>
      <c r="R15" s="219">
        <v>0</v>
      </c>
      <c r="S15" s="218">
        <v>0</v>
      </c>
      <c r="T15" s="218">
        <v>0</v>
      </c>
      <c r="U15" s="218">
        <v>0</v>
      </c>
      <c r="V15" s="218">
        <v>0</v>
      </c>
      <c r="W15" s="218">
        <v>0</v>
      </c>
      <c r="X15" s="218">
        <v>0</v>
      </c>
      <c r="Y15" s="219">
        <v>0</v>
      </c>
      <c r="Z15" s="219">
        <v>0</v>
      </c>
      <c r="AA15" s="218">
        <v>4</v>
      </c>
      <c r="AB15" s="218"/>
      <c r="AC15" s="218">
        <v>1</v>
      </c>
      <c r="AD15" s="218"/>
      <c r="AE15" s="220">
        <v>3</v>
      </c>
      <c r="AF15" s="218"/>
      <c r="AG15" s="219">
        <v>8</v>
      </c>
      <c r="AH15" s="219">
        <v>0</v>
      </c>
      <c r="AI15" s="218">
        <v>2</v>
      </c>
      <c r="AJ15" s="218"/>
      <c r="AK15" s="218">
        <v>1</v>
      </c>
      <c r="AL15" s="218"/>
      <c r="AM15" s="218">
        <v>0</v>
      </c>
      <c r="AN15" s="218"/>
      <c r="AO15" s="219">
        <v>3</v>
      </c>
      <c r="AP15" s="219">
        <v>0</v>
      </c>
      <c r="AQ15" s="237">
        <v>11</v>
      </c>
      <c r="AR15" s="238">
        <v>0</v>
      </c>
      <c r="AS15" s="223">
        <f>IF(AND(AR15&gt;0,AQ15&gt;0),AR15/AQ15,0)</f>
        <v>0</v>
      </c>
    </row>
    <row r="16" spans="2:45" ht="120">
      <c r="B16" s="850"/>
      <c r="C16" s="177" t="s">
        <v>876</v>
      </c>
      <c r="D16" s="215">
        <v>6</v>
      </c>
      <c r="E16" s="178" t="s">
        <v>882</v>
      </c>
      <c r="F16" s="178" t="s">
        <v>880</v>
      </c>
      <c r="G16" s="215">
        <v>6</v>
      </c>
      <c r="H16" s="310" t="s">
        <v>878</v>
      </c>
      <c r="I16" s="310" t="s">
        <v>879</v>
      </c>
      <c r="J16" s="217" t="s">
        <v>854</v>
      </c>
      <c r="K16" s="218">
        <v>2</v>
      </c>
      <c r="L16" s="218">
        <v>2</v>
      </c>
      <c r="M16" s="218">
        <v>0</v>
      </c>
      <c r="N16" s="218">
        <v>0</v>
      </c>
      <c r="O16" s="218">
        <v>0</v>
      </c>
      <c r="P16" s="218">
        <v>0</v>
      </c>
      <c r="Q16" s="219">
        <v>2</v>
      </c>
      <c r="R16" s="219">
        <v>2</v>
      </c>
      <c r="S16" s="218">
        <v>1</v>
      </c>
      <c r="T16" s="218">
        <v>1</v>
      </c>
      <c r="U16" s="218">
        <v>0</v>
      </c>
      <c r="V16" s="218">
        <v>0</v>
      </c>
      <c r="W16" s="218">
        <v>0</v>
      </c>
      <c r="X16" s="218">
        <v>0</v>
      </c>
      <c r="Y16" s="219">
        <v>1</v>
      </c>
      <c r="Z16" s="219">
        <v>1</v>
      </c>
      <c r="AA16" s="218">
        <v>2</v>
      </c>
      <c r="AB16" s="218"/>
      <c r="AC16" s="218">
        <v>0</v>
      </c>
      <c r="AD16" s="218"/>
      <c r="AE16" s="220">
        <v>0</v>
      </c>
      <c r="AF16" s="218"/>
      <c r="AG16" s="219">
        <v>2</v>
      </c>
      <c r="AH16" s="219">
        <v>0</v>
      </c>
      <c r="AI16" s="218">
        <v>1</v>
      </c>
      <c r="AJ16" s="218"/>
      <c r="AK16" s="218">
        <v>0</v>
      </c>
      <c r="AL16" s="218"/>
      <c r="AM16" s="218">
        <v>0</v>
      </c>
      <c r="AN16" s="218"/>
      <c r="AO16" s="219">
        <v>1</v>
      </c>
      <c r="AP16" s="219">
        <v>0</v>
      </c>
      <c r="AQ16" s="237">
        <v>6</v>
      </c>
      <c r="AR16" s="238">
        <v>3</v>
      </c>
      <c r="AS16" s="223">
        <f>IF(AND(AR16&gt;0,AQ16&gt;0),AR16/AQ16,0)</f>
        <v>0.5</v>
      </c>
    </row>
    <row r="17" spans="2:45" ht="23.25">
      <c r="B17" s="840" t="s">
        <v>377</v>
      </c>
      <c r="C17" s="841"/>
      <c r="D17" s="841"/>
      <c r="E17" s="841"/>
      <c r="F17" s="841"/>
      <c r="G17" s="841"/>
      <c r="H17" s="841"/>
      <c r="I17" s="841"/>
      <c r="J17" s="841"/>
      <c r="K17" s="841"/>
      <c r="L17" s="841"/>
      <c r="M17" s="841"/>
      <c r="N17" s="841"/>
      <c r="O17" s="841"/>
      <c r="P17" s="841"/>
      <c r="Q17" s="841"/>
      <c r="R17" s="841"/>
      <c r="S17" s="841"/>
      <c r="T17" s="841"/>
      <c r="U17" s="841"/>
      <c r="V17" s="841"/>
      <c r="W17" s="841"/>
      <c r="X17" s="841"/>
      <c r="Y17" s="841"/>
      <c r="Z17" s="841"/>
      <c r="AA17" s="841"/>
      <c r="AB17" s="841"/>
      <c r="AC17" s="841"/>
      <c r="AD17" s="841"/>
      <c r="AE17" s="841"/>
      <c r="AF17" s="841"/>
      <c r="AG17" s="841"/>
      <c r="AH17" s="841"/>
      <c r="AI17" s="841"/>
      <c r="AJ17" s="841"/>
      <c r="AK17" s="841"/>
      <c r="AL17" s="841"/>
      <c r="AM17" s="841"/>
      <c r="AN17" s="841"/>
      <c r="AO17" s="841"/>
      <c r="AP17" s="841"/>
      <c r="AQ17" s="841"/>
      <c r="AR17" s="842"/>
      <c r="AS17" s="174">
        <f>(AS13+AS14+AS16)/3</f>
        <v>0.72262626262626262</v>
      </c>
    </row>
    <row r="18" spans="2:45" ht="17.25">
      <c r="B18" s="239"/>
      <c r="C18" s="239"/>
      <c r="D18" s="240"/>
      <c r="E18" s="239"/>
      <c r="F18" s="239"/>
      <c r="G18" s="239"/>
      <c r="H18" s="239"/>
      <c r="I18" s="239"/>
      <c r="J18" s="241"/>
    </row>
    <row r="19" spans="2:45" ht="15.75">
      <c r="B19" s="175" t="s">
        <v>185</v>
      </c>
      <c r="C19" s="843"/>
      <c r="D19" s="844"/>
      <c r="E19" s="844"/>
      <c r="F19" s="844"/>
      <c r="G19" s="844"/>
      <c r="H19" s="844"/>
      <c r="I19" s="844"/>
      <c r="J19" s="845"/>
    </row>
    <row r="20" spans="2:45" ht="17.25">
      <c r="B20" s="239"/>
      <c r="C20" s="834"/>
      <c r="D20" s="834"/>
      <c r="E20" s="834"/>
      <c r="F20" s="834"/>
      <c r="G20" s="834"/>
      <c r="H20" s="834"/>
      <c r="I20" s="834"/>
      <c r="J20" s="834"/>
    </row>
    <row r="21" spans="2:45" ht="31.5">
      <c r="B21" s="176" t="s">
        <v>428</v>
      </c>
      <c r="C21" s="829">
        <v>43448</v>
      </c>
      <c r="D21" s="830"/>
      <c r="E21" s="239"/>
      <c r="F21" s="239"/>
      <c r="G21" s="242" t="s">
        <v>372</v>
      </c>
      <c r="H21" s="831" t="s">
        <v>860</v>
      </c>
      <c r="I21" s="832"/>
      <c r="J21" s="832"/>
    </row>
    <row r="22" spans="2:45" ht="17.25">
      <c r="B22" s="239"/>
      <c r="C22" s="239"/>
      <c r="D22" s="240"/>
      <c r="E22" s="239"/>
      <c r="F22" s="239"/>
      <c r="G22" s="239"/>
      <c r="H22" s="239"/>
      <c r="I22" s="239"/>
      <c r="J22" s="241"/>
    </row>
    <row r="23" spans="2:45" ht="17.25">
      <c r="B23" s="239"/>
      <c r="C23" s="239"/>
      <c r="D23" s="240"/>
      <c r="E23" s="239"/>
      <c r="F23" s="239"/>
      <c r="G23" s="239"/>
      <c r="H23" s="239"/>
      <c r="I23" s="239"/>
      <c r="J23" s="241"/>
    </row>
    <row r="24" spans="2:45" ht="17.25">
      <c r="B24" s="239"/>
      <c r="C24" s="239"/>
      <c r="D24" s="240"/>
      <c r="E24" s="239"/>
      <c r="F24" s="239"/>
      <c r="G24" s="239"/>
      <c r="H24" s="239"/>
      <c r="I24" s="239"/>
      <c r="J24" s="241"/>
    </row>
    <row r="25" spans="2:45" ht="17.25">
      <c r="B25" s="239"/>
      <c r="C25" s="239"/>
      <c r="D25" s="240"/>
      <c r="E25" s="833"/>
      <c r="F25" s="833"/>
      <c r="G25" s="833"/>
      <c r="H25" s="833"/>
      <c r="I25" s="527"/>
      <c r="J25" s="239"/>
    </row>
    <row r="26" spans="2:45" ht="17.25">
      <c r="B26" s="239"/>
      <c r="C26" s="239"/>
      <c r="D26" s="240"/>
      <c r="E26" s="239"/>
      <c r="F26" s="239"/>
      <c r="G26" s="241"/>
      <c r="H26" s="239"/>
      <c r="I26" s="239"/>
      <c r="J26" s="239"/>
    </row>
    <row r="27" spans="2:45" ht="17.25">
      <c r="B27" s="239"/>
      <c r="C27" s="239"/>
      <c r="D27" s="240"/>
      <c r="E27" s="833"/>
      <c r="F27" s="833"/>
      <c r="G27" s="833"/>
      <c r="H27" s="833"/>
      <c r="I27" s="527"/>
      <c r="J27" s="239"/>
    </row>
    <row r="28" spans="2:45" ht="17.25">
      <c r="B28" s="239"/>
      <c r="C28" s="239"/>
      <c r="D28" s="240"/>
      <c r="E28" s="239"/>
      <c r="F28" s="239"/>
      <c r="G28" s="241"/>
      <c r="H28" s="239"/>
      <c r="I28" s="239"/>
      <c r="J28" s="239"/>
    </row>
    <row r="29" spans="2:45" ht="17.25">
      <c r="B29" s="239"/>
      <c r="C29" s="239"/>
      <c r="D29" s="240"/>
      <c r="E29" s="833"/>
      <c r="F29" s="833"/>
      <c r="G29" s="833"/>
      <c r="H29" s="833"/>
      <c r="I29" s="527"/>
      <c r="J29" s="239"/>
    </row>
  </sheetData>
  <sheetProtection algorithmName="SHA-512" hashValue="kwgYbToRZdO1Ie4v28+FlDzA02PWM/gRK9NxN10+SgoDbj2dvYqDyf7Vh0Y59NaXSkpFq7RiPvTZPBKMHOPcCw==" saltValue="jIIUpgCv/Oa3m7ExI/DxHQ==" spinCount="100000" sheet="1" objects="1" scenarios="1"/>
  <mergeCells count="49">
    <mergeCell ref="B13:B16"/>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K9:AP9"/>
    <mergeCell ref="AQ9:AQ12"/>
    <mergeCell ref="AR9:AR12"/>
    <mergeCell ref="AS9:AS12"/>
    <mergeCell ref="K10:R10"/>
    <mergeCell ref="S10:Z10"/>
    <mergeCell ref="AA10:AH10"/>
    <mergeCell ref="AI10:AP10"/>
    <mergeCell ref="K11:L11"/>
    <mergeCell ref="M11:N11"/>
    <mergeCell ref="AM11:AN11"/>
    <mergeCell ref="AO11:AP11"/>
    <mergeCell ref="C20:J20"/>
    <mergeCell ref="AA11:AB11"/>
    <mergeCell ref="AC11:AD11"/>
    <mergeCell ref="AE11:AF11"/>
    <mergeCell ref="AG11:AH11"/>
    <mergeCell ref="O11:P11"/>
    <mergeCell ref="Q11:R11"/>
    <mergeCell ref="S11:T11"/>
    <mergeCell ref="U11:V11"/>
    <mergeCell ref="W11:X11"/>
    <mergeCell ref="Y11:Z11"/>
    <mergeCell ref="B17:AR17"/>
    <mergeCell ref="C19:J19"/>
    <mergeCell ref="AI11:AJ11"/>
    <mergeCell ref="AK11:AL11"/>
    <mergeCell ref="J9:J12"/>
    <mergeCell ref="C21:D21"/>
    <mergeCell ref="H21:J21"/>
    <mergeCell ref="E25:H25"/>
    <mergeCell ref="E27:H27"/>
    <mergeCell ref="E29:H29"/>
  </mergeCells>
  <conditionalFormatting sqref="AS13:AS16">
    <cfRule type="cellIs" dxfId="179" priority="4" operator="between">
      <formula>0.7</formula>
      <formula>1</formula>
    </cfRule>
    <cfRule type="cellIs" dxfId="178" priority="5" operator="between">
      <formula>0.51</formula>
      <formula>0.69</formula>
    </cfRule>
    <cfRule type="cellIs" dxfId="177" priority="6" operator="between">
      <formula>0</formula>
      <formula>0.5</formula>
    </cfRule>
  </conditionalFormatting>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9FF33"/>
  </sheetPr>
  <dimension ref="B1:AS29"/>
  <sheetViews>
    <sheetView showGridLines="0" zoomScale="55" zoomScaleNormal="55" workbookViewId="0">
      <pane xSplit="5" ySplit="12" topLeftCell="J13" activePane="bottomRight" state="frozen"/>
      <selection pane="topRight" activeCell="F1" sqref="F1"/>
      <selection pane="bottomLeft" activeCell="A13" sqref="A13"/>
      <selection pane="bottomRight" activeCell="Q14" sqref="Q14"/>
    </sheetView>
  </sheetViews>
  <sheetFormatPr baseColWidth="10" defaultColWidth="17.28515625" defaultRowHeight="15" customHeight="1"/>
  <cols>
    <col min="1" max="1" width="4.28515625" style="158" customWidth="1"/>
    <col min="2" max="2" width="52.28515625" style="200" customWidth="1"/>
    <col min="3" max="3" width="34.85546875" style="200" customWidth="1"/>
    <col min="4" max="4" width="21.42578125" style="201" customWidth="1"/>
    <col min="5" max="5" width="28.7109375" style="200" customWidth="1"/>
    <col min="6" max="7" width="21.42578125" style="200" customWidth="1"/>
    <col min="8" max="8" width="28.5703125" style="200" customWidth="1"/>
    <col min="9" max="9" width="50" style="200" customWidth="1"/>
    <col min="10" max="10" width="28.5703125" style="202" customWidth="1"/>
    <col min="11" max="42" width="14.28515625" style="158" customWidth="1"/>
    <col min="43" max="43" width="14.85546875" style="158" customWidth="1"/>
    <col min="44" max="45" width="15" style="158" customWidth="1"/>
    <col min="46" max="16384" width="17.28515625" style="158"/>
  </cols>
  <sheetData>
    <row r="1" spans="2:45" ht="18" thickBot="1"/>
    <row r="2" spans="2:45" ht="15.75">
      <c r="B2" s="777"/>
      <c r="C2" s="780" t="s">
        <v>467</v>
      </c>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c r="AP2" s="781"/>
      <c r="AQ2" s="782"/>
      <c r="AR2" s="789" t="s">
        <v>435</v>
      </c>
      <c r="AS2" s="790"/>
    </row>
    <row r="3" spans="2:45" ht="15.75">
      <c r="B3" s="778"/>
      <c r="C3" s="783"/>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c r="AM3" s="784"/>
      <c r="AN3" s="784"/>
      <c r="AO3" s="784"/>
      <c r="AP3" s="784"/>
      <c r="AQ3" s="851"/>
      <c r="AR3" s="203" t="s">
        <v>432</v>
      </c>
      <c r="AS3" s="204" t="s">
        <v>433</v>
      </c>
    </row>
    <row r="4" spans="2:45">
      <c r="B4" s="778"/>
      <c r="C4" s="783"/>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851"/>
      <c r="AR4" s="205">
        <v>3</v>
      </c>
      <c r="AS4" s="206" t="s">
        <v>511</v>
      </c>
    </row>
    <row r="5" spans="2:45" ht="15.75">
      <c r="B5" s="778"/>
      <c r="C5" s="783"/>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c r="AM5" s="784"/>
      <c r="AN5" s="784"/>
      <c r="AO5" s="784"/>
      <c r="AP5" s="784"/>
      <c r="AQ5" s="851"/>
      <c r="AR5" s="852" t="s">
        <v>434</v>
      </c>
      <c r="AS5" s="853"/>
    </row>
    <row r="6" spans="2:45" ht="15.75" thickBot="1">
      <c r="B6" s="779"/>
      <c r="C6" s="786"/>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8"/>
      <c r="AR6" s="793" t="s">
        <v>508</v>
      </c>
      <c r="AS6" s="794"/>
    </row>
    <row r="7" spans="2:45" ht="17.25">
      <c r="B7" s="207"/>
      <c r="C7" s="207"/>
      <c r="D7" s="208"/>
      <c r="E7" s="207"/>
      <c r="F7" s="207"/>
      <c r="G7" s="207"/>
      <c r="H7" s="207"/>
      <c r="I7" s="207"/>
      <c r="J7" s="209"/>
      <c r="AR7" s="775"/>
      <c r="AS7" s="776"/>
    </row>
    <row r="8" spans="2:45" ht="13.5">
      <c r="B8" s="210"/>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795"/>
      <c r="AR8" s="796"/>
      <c r="AS8" s="797"/>
    </row>
    <row r="9" spans="2:45" ht="15.75">
      <c r="B9" s="798" t="s">
        <v>431</v>
      </c>
      <c r="C9" s="798" t="s">
        <v>430</v>
      </c>
      <c r="D9" s="798" t="s">
        <v>471</v>
      </c>
      <c r="E9" s="798" t="s">
        <v>474</v>
      </c>
      <c r="F9" s="798" t="s">
        <v>475</v>
      </c>
      <c r="G9" s="798" t="s">
        <v>427</v>
      </c>
      <c r="H9" s="798" t="s">
        <v>421</v>
      </c>
      <c r="I9" s="798" t="s">
        <v>503</v>
      </c>
      <c r="J9" s="798" t="s">
        <v>7</v>
      </c>
      <c r="K9" s="847" t="s">
        <v>346</v>
      </c>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03" t="s">
        <v>347</v>
      </c>
      <c r="AR9" s="804" t="s">
        <v>348</v>
      </c>
      <c r="AS9" s="804" t="s">
        <v>378</v>
      </c>
    </row>
    <row r="10" spans="2:45" ht="15.75">
      <c r="B10" s="798"/>
      <c r="C10" s="798"/>
      <c r="D10" s="798"/>
      <c r="E10" s="798"/>
      <c r="F10" s="798"/>
      <c r="G10" s="798"/>
      <c r="H10" s="798"/>
      <c r="I10" s="798"/>
      <c r="J10" s="798"/>
      <c r="K10" s="835" t="s">
        <v>422</v>
      </c>
      <c r="L10" s="835"/>
      <c r="M10" s="835"/>
      <c r="N10" s="835"/>
      <c r="O10" s="835"/>
      <c r="P10" s="835"/>
      <c r="Q10" s="835"/>
      <c r="R10" s="835"/>
      <c r="S10" s="835" t="s">
        <v>423</v>
      </c>
      <c r="T10" s="835"/>
      <c r="U10" s="835"/>
      <c r="V10" s="835"/>
      <c r="W10" s="835"/>
      <c r="X10" s="835"/>
      <c r="Y10" s="835"/>
      <c r="Z10" s="835"/>
      <c r="AA10" s="835" t="s">
        <v>424</v>
      </c>
      <c r="AB10" s="835"/>
      <c r="AC10" s="835"/>
      <c r="AD10" s="835"/>
      <c r="AE10" s="835"/>
      <c r="AF10" s="835"/>
      <c r="AG10" s="835"/>
      <c r="AH10" s="835"/>
      <c r="AI10" s="835" t="s">
        <v>425</v>
      </c>
      <c r="AJ10" s="835"/>
      <c r="AK10" s="835"/>
      <c r="AL10" s="835"/>
      <c r="AM10" s="835"/>
      <c r="AN10" s="835"/>
      <c r="AO10" s="835"/>
      <c r="AP10" s="835"/>
      <c r="AQ10" s="803"/>
      <c r="AR10" s="804"/>
      <c r="AS10" s="804"/>
    </row>
    <row r="11" spans="2:45" ht="15.75">
      <c r="B11" s="798"/>
      <c r="C11" s="798"/>
      <c r="D11" s="798"/>
      <c r="E11" s="798"/>
      <c r="F11" s="798"/>
      <c r="G11" s="798"/>
      <c r="H11" s="798"/>
      <c r="I11" s="798"/>
      <c r="J11" s="798"/>
      <c r="K11" s="835" t="s">
        <v>353</v>
      </c>
      <c r="L11" s="835"/>
      <c r="M11" s="835" t="s">
        <v>354</v>
      </c>
      <c r="N11" s="835"/>
      <c r="O11" s="838" t="s">
        <v>355</v>
      </c>
      <c r="P11" s="839"/>
      <c r="Q11" s="836" t="s">
        <v>356</v>
      </c>
      <c r="R11" s="837"/>
      <c r="S11" s="835" t="s">
        <v>429</v>
      </c>
      <c r="T11" s="835"/>
      <c r="U11" s="835" t="s">
        <v>358</v>
      </c>
      <c r="V11" s="835"/>
      <c r="W11" s="835" t="s">
        <v>359</v>
      </c>
      <c r="X11" s="835"/>
      <c r="Y11" s="836" t="s">
        <v>356</v>
      </c>
      <c r="Z11" s="837"/>
      <c r="AA11" s="835" t="s">
        <v>360</v>
      </c>
      <c r="AB11" s="835"/>
      <c r="AC11" s="835" t="s">
        <v>361</v>
      </c>
      <c r="AD11" s="835"/>
      <c r="AE11" s="835" t="s">
        <v>362</v>
      </c>
      <c r="AF11" s="835"/>
      <c r="AG11" s="836" t="s">
        <v>356</v>
      </c>
      <c r="AH11" s="837"/>
      <c r="AI11" s="835" t="s">
        <v>363</v>
      </c>
      <c r="AJ11" s="835"/>
      <c r="AK11" s="835" t="s">
        <v>364</v>
      </c>
      <c r="AL11" s="835"/>
      <c r="AM11" s="835" t="s">
        <v>365</v>
      </c>
      <c r="AN11" s="835"/>
      <c r="AO11" s="836" t="s">
        <v>426</v>
      </c>
      <c r="AP11" s="837"/>
      <c r="AQ11" s="803"/>
      <c r="AR11" s="804"/>
      <c r="AS11" s="804"/>
    </row>
    <row r="12" spans="2:45" ht="13.5">
      <c r="B12" s="846"/>
      <c r="C12" s="846"/>
      <c r="D12" s="846"/>
      <c r="E12" s="846"/>
      <c r="F12" s="846"/>
      <c r="G12" s="846"/>
      <c r="H12" s="846"/>
      <c r="I12" s="846"/>
      <c r="J12" s="846"/>
      <c r="K12" s="167" t="s">
        <v>366</v>
      </c>
      <c r="L12" s="168" t="s">
        <v>367</v>
      </c>
      <c r="M12" s="167" t="s">
        <v>366</v>
      </c>
      <c r="N12" s="168" t="s">
        <v>367</v>
      </c>
      <c r="O12" s="167" t="s">
        <v>366</v>
      </c>
      <c r="P12" s="168" t="s">
        <v>367</v>
      </c>
      <c r="Q12" s="169" t="s">
        <v>366</v>
      </c>
      <c r="R12" s="170" t="s">
        <v>367</v>
      </c>
      <c r="S12" s="167" t="s">
        <v>366</v>
      </c>
      <c r="T12" s="168" t="s">
        <v>367</v>
      </c>
      <c r="U12" s="167" t="s">
        <v>366</v>
      </c>
      <c r="V12" s="168" t="s">
        <v>367</v>
      </c>
      <c r="W12" s="167" t="s">
        <v>366</v>
      </c>
      <c r="X12" s="168" t="s">
        <v>367</v>
      </c>
      <c r="Y12" s="169" t="s">
        <v>366</v>
      </c>
      <c r="Z12" s="170" t="s">
        <v>367</v>
      </c>
      <c r="AA12" s="167" t="s">
        <v>366</v>
      </c>
      <c r="AB12" s="168" t="s">
        <v>367</v>
      </c>
      <c r="AC12" s="167" t="s">
        <v>366</v>
      </c>
      <c r="AD12" s="168" t="s">
        <v>367</v>
      </c>
      <c r="AE12" s="167" t="s">
        <v>366</v>
      </c>
      <c r="AF12" s="168" t="s">
        <v>367</v>
      </c>
      <c r="AG12" s="169" t="s">
        <v>366</v>
      </c>
      <c r="AH12" s="170" t="s">
        <v>367</v>
      </c>
      <c r="AI12" s="167" t="s">
        <v>366</v>
      </c>
      <c r="AJ12" s="168" t="s">
        <v>367</v>
      </c>
      <c r="AK12" s="167" t="s">
        <v>366</v>
      </c>
      <c r="AL12" s="168" t="s">
        <v>367</v>
      </c>
      <c r="AM12" s="167" t="s">
        <v>366</v>
      </c>
      <c r="AN12" s="168" t="s">
        <v>367</v>
      </c>
      <c r="AO12" s="169" t="s">
        <v>366</v>
      </c>
      <c r="AP12" s="170" t="s">
        <v>367</v>
      </c>
      <c r="AQ12" s="803"/>
      <c r="AR12" s="804"/>
      <c r="AS12" s="804"/>
    </row>
    <row r="13" spans="2:45" ht="75">
      <c r="B13" s="854" t="s">
        <v>918</v>
      </c>
      <c r="C13" s="213" t="s">
        <v>861</v>
      </c>
      <c r="D13" s="177">
        <v>1</v>
      </c>
      <c r="E13" s="244" t="s">
        <v>862</v>
      </c>
      <c r="F13" s="244" t="s">
        <v>863</v>
      </c>
      <c r="G13" s="215" t="s">
        <v>844</v>
      </c>
      <c r="H13" s="216" t="s">
        <v>864</v>
      </c>
      <c r="I13" s="235" t="s">
        <v>865</v>
      </c>
      <c r="J13" s="217" t="s">
        <v>854</v>
      </c>
      <c r="K13" s="245">
        <v>0</v>
      </c>
      <c r="L13" s="245">
        <v>0</v>
      </c>
      <c r="M13" s="245">
        <v>0</v>
      </c>
      <c r="N13" s="245">
        <v>0</v>
      </c>
      <c r="O13" s="245">
        <v>0.33333333333333331</v>
      </c>
      <c r="P13" s="245">
        <v>0</v>
      </c>
      <c r="Q13" s="246">
        <v>0.33333333333333331</v>
      </c>
      <c r="R13" s="246">
        <v>0</v>
      </c>
      <c r="S13" s="245">
        <v>0.33333333333333331</v>
      </c>
      <c r="T13" s="245">
        <v>0</v>
      </c>
      <c r="U13" s="245">
        <v>0</v>
      </c>
      <c r="V13" s="245">
        <v>0.33333333333333331</v>
      </c>
      <c r="W13" s="245">
        <v>0</v>
      </c>
      <c r="X13" s="245">
        <v>0</v>
      </c>
      <c r="Y13" s="246">
        <v>0.33333333333333331</v>
      </c>
      <c r="Z13" s="246">
        <v>0.33333333333333331</v>
      </c>
      <c r="AA13" s="245">
        <v>0.33333333333333331</v>
      </c>
      <c r="AB13" s="245"/>
      <c r="AC13" s="245">
        <v>0</v>
      </c>
      <c r="AD13" s="245"/>
      <c r="AE13" s="247">
        <v>0</v>
      </c>
      <c r="AF13" s="247"/>
      <c r="AG13" s="246">
        <v>0.33333333333333331</v>
      </c>
      <c r="AH13" s="246">
        <v>0</v>
      </c>
      <c r="AI13" s="245">
        <v>0</v>
      </c>
      <c r="AJ13" s="245"/>
      <c r="AK13" s="245">
        <v>0</v>
      </c>
      <c r="AL13" s="245"/>
      <c r="AM13" s="245">
        <v>0</v>
      </c>
      <c r="AN13" s="245"/>
      <c r="AO13" s="246">
        <v>0</v>
      </c>
      <c r="AP13" s="246">
        <v>0</v>
      </c>
      <c r="AQ13" s="246">
        <v>1</v>
      </c>
      <c r="AR13" s="246">
        <v>0.33333333333333331</v>
      </c>
      <c r="AS13" s="223">
        <f>IF(AND(AR13&gt;0,AQ13&gt;0),AR13/AQ13,0)</f>
        <v>0.33333333333333331</v>
      </c>
    </row>
    <row r="14" spans="2:45" ht="105">
      <c r="B14" s="855"/>
      <c r="C14" s="177" t="s">
        <v>866</v>
      </c>
      <c r="D14" s="177">
        <v>1</v>
      </c>
      <c r="E14" s="244" t="s">
        <v>867</v>
      </c>
      <c r="F14" s="244" t="s">
        <v>868</v>
      </c>
      <c r="G14" s="215" t="s">
        <v>844</v>
      </c>
      <c r="H14" s="216" t="s">
        <v>869</v>
      </c>
      <c r="I14" s="235" t="s">
        <v>870</v>
      </c>
      <c r="J14" s="217" t="s">
        <v>854</v>
      </c>
      <c r="K14" s="245">
        <v>0</v>
      </c>
      <c r="L14" s="245">
        <v>0</v>
      </c>
      <c r="M14" s="245">
        <v>0.33333333333333331</v>
      </c>
      <c r="N14" s="245">
        <v>0</v>
      </c>
      <c r="O14" s="245">
        <v>0</v>
      </c>
      <c r="P14" s="245">
        <v>0</v>
      </c>
      <c r="Q14" s="246">
        <v>0.33333333333333331</v>
      </c>
      <c r="R14" s="246">
        <v>0</v>
      </c>
      <c r="S14" s="245">
        <v>0</v>
      </c>
      <c r="T14" s="245">
        <v>0.33333333333333331</v>
      </c>
      <c r="U14" s="245">
        <v>0</v>
      </c>
      <c r="V14" s="245">
        <v>0</v>
      </c>
      <c r="W14" s="245">
        <v>0</v>
      </c>
      <c r="X14" s="245">
        <v>0</v>
      </c>
      <c r="Y14" s="246">
        <v>0</v>
      </c>
      <c r="Z14" s="246">
        <v>0.33333333333333331</v>
      </c>
      <c r="AA14" s="245">
        <v>0</v>
      </c>
      <c r="AB14" s="245"/>
      <c r="AC14" s="245">
        <v>0.33333333333333331</v>
      </c>
      <c r="AD14" s="245"/>
      <c r="AE14" s="247">
        <v>0</v>
      </c>
      <c r="AF14" s="247"/>
      <c r="AG14" s="246">
        <v>0.33333333333333331</v>
      </c>
      <c r="AH14" s="246">
        <v>0</v>
      </c>
      <c r="AI14" s="245">
        <v>0</v>
      </c>
      <c r="AJ14" s="245"/>
      <c r="AK14" s="245">
        <v>0.33333333333333331</v>
      </c>
      <c r="AL14" s="245"/>
      <c r="AM14" s="245">
        <v>0</v>
      </c>
      <c r="AN14" s="245"/>
      <c r="AO14" s="246">
        <v>0.33333333333333331</v>
      </c>
      <c r="AP14" s="246">
        <v>0</v>
      </c>
      <c r="AQ14" s="246">
        <v>1</v>
      </c>
      <c r="AR14" s="246">
        <v>0.33333333333333331</v>
      </c>
      <c r="AS14" s="223">
        <f>IF(AND(AR14&gt;0,AQ14&gt;0),AR14/AQ14,0)</f>
        <v>0.33333333333333331</v>
      </c>
    </row>
    <row r="15" spans="2:45" ht="71.25">
      <c r="B15" s="856"/>
      <c r="C15" s="213" t="s">
        <v>871</v>
      </c>
      <c r="D15" s="213">
        <v>1</v>
      </c>
      <c r="E15" s="178" t="s">
        <v>638</v>
      </c>
      <c r="F15" s="178" t="s">
        <v>872</v>
      </c>
      <c r="G15" s="215">
        <v>1</v>
      </c>
      <c r="H15" s="216" t="s">
        <v>873</v>
      </c>
      <c r="I15" s="235" t="s">
        <v>874</v>
      </c>
      <c r="J15" s="217" t="s">
        <v>854</v>
      </c>
      <c r="K15" s="218">
        <v>0</v>
      </c>
      <c r="L15" s="218">
        <v>0</v>
      </c>
      <c r="M15" s="218">
        <v>0</v>
      </c>
      <c r="N15" s="218">
        <v>0</v>
      </c>
      <c r="O15" s="218">
        <v>0</v>
      </c>
      <c r="P15" s="218">
        <v>0</v>
      </c>
      <c r="Q15" s="219">
        <v>0</v>
      </c>
      <c r="R15" s="219">
        <v>0</v>
      </c>
      <c r="S15" s="218">
        <v>0</v>
      </c>
      <c r="T15" s="218">
        <v>0</v>
      </c>
      <c r="U15" s="218">
        <v>0</v>
      </c>
      <c r="V15" s="218">
        <v>0</v>
      </c>
      <c r="W15" s="218">
        <v>0</v>
      </c>
      <c r="X15" s="218">
        <v>0</v>
      </c>
      <c r="Y15" s="219">
        <v>0</v>
      </c>
      <c r="Z15" s="219">
        <v>0</v>
      </c>
      <c r="AA15" s="218">
        <v>0</v>
      </c>
      <c r="AB15" s="218"/>
      <c r="AC15" s="218">
        <v>0</v>
      </c>
      <c r="AD15" s="218"/>
      <c r="AE15" s="220">
        <v>1</v>
      </c>
      <c r="AF15" s="220"/>
      <c r="AG15" s="219">
        <v>1</v>
      </c>
      <c r="AH15" s="219">
        <v>0</v>
      </c>
      <c r="AI15" s="218">
        <v>0</v>
      </c>
      <c r="AJ15" s="218"/>
      <c r="AK15" s="218">
        <v>0</v>
      </c>
      <c r="AL15" s="218"/>
      <c r="AM15" s="218">
        <v>0</v>
      </c>
      <c r="AN15" s="218"/>
      <c r="AO15" s="219">
        <v>0</v>
      </c>
      <c r="AP15" s="219">
        <v>0</v>
      </c>
      <c r="AQ15" s="221">
        <v>1</v>
      </c>
      <c r="AR15" s="222">
        <v>0</v>
      </c>
      <c r="AS15" s="223">
        <f>IF(AND(AR15&gt;0,AQ15&gt;0),AR15/AQ15,0)</f>
        <v>0</v>
      </c>
    </row>
    <row r="16" spans="2:45" ht="356.25">
      <c r="B16" s="248" t="s">
        <v>907</v>
      </c>
      <c r="C16" s="224" t="s">
        <v>904</v>
      </c>
      <c r="D16" s="225">
        <v>1</v>
      </c>
      <c r="E16" s="226" t="s">
        <v>855</v>
      </c>
      <c r="F16" s="227" t="s">
        <v>856</v>
      </c>
      <c r="G16" s="228" t="s">
        <v>844</v>
      </c>
      <c r="H16" s="229" t="s">
        <v>857</v>
      </c>
      <c r="I16" s="230" t="s">
        <v>858</v>
      </c>
      <c r="J16" s="231" t="s">
        <v>963</v>
      </c>
      <c r="K16" s="232">
        <v>2.5757575757575757E-2</v>
      </c>
      <c r="L16" s="232">
        <v>2.5757575757575799E-2</v>
      </c>
      <c r="M16" s="232">
        <v>0.23575757575757575</v>
      </c>
      <c r="N16" s="232">
        <v>0.17</v>
      </c>
      <c r="O16" s="232">
        <v>0.16909090909090907</v>
      </c>
      <c r="P16" s="232">
        <v>0.06</v>
      </c>
      <c r="Q16" s="233">
        <v>0.43060606060606055</v>
      </c>
      <c r="R16" s="233">
        <v>0.25575757575757579</v>
      </c>
      <c r="S16" s="232">
        <v>0.13575757575757574</v>
      </c>
      <c r="T16" s="232">
        <v>0.14000000000000001</v>
      </c>
      <c r="U16" s="232">
        <v>0.10242424242424242</v>
      </c>
      <c r="V16" s="232">
        <v>7.0000000000000007E-2</v>
      </c>
      <c r="W16" s="232">
        <v>3.5757575757575759E-2</v>
      </c>
      <c r="X16" s="232">
        <v>0.04</v>
      </c>
      <c r="Y16" s="233">
        <v>0.27393939393939393</v>
      </c>
      <c r="Z16" s="233">
        <v>0.25</v>
      </c>
      <c r="AA16" s="232">
        <v>3.5757575757575759E-2</v>
      </c>
      <c r="AB16" s="232"/>
      <c r="AC16" s="232">
        <v>8.5757575757575755E-2</v>
      </c>
      <c r="AD16" s="232"/>
      <c r="AE16" s="232">
        <v>3.5757575757575759E-2</v>
      </c>
      <c r="AF16" s="232"/>
      <c r="AG16" s="233">
        <v>0.15727272727272729</v>
      </c>
      <c r="AH16" s="233">
        <v>0</v>
      </c>
      <c r="AI16" s="232">
        <v>3.5757575757575759E-2</v>
      </c>
      <c r="AJ16" s="232"/>
      <c r="AK16" s="232">
        <v>8.5757575757575755E-2</v>
      </c>
      <c r="AL16" s="232"/>
      <c r="AM16" s="232">
        <v>1.6666666666666666E-2</v>
      </c>
      <c r="AN16" s="232"/>
      <c r="AO16" s="233">
        <v>0.13818181818181818</v>
      </c>
      <c r="AP16" s="233">
        <v>0</v>
      </c>
      <c r="AQ16" s="233">
        <v>1</v>
      </c>
      <c r="AR16" s="233">
        <v>0.50575757575757585</v>
      </c>
      <c r="AS16" s="223">
        <f>IF(AND(AR16&gt;0,AQ16&gt;0),AR16/AQ16,0)</f>
        <v>0.50575757575757585</v>
      </c>
    </row>
    <row r="17" spans="2:45" ht="23.25">
      <c r="B17" s="840" t="s">
        <v>377</v>
      </c>
      <c r="C17" s="841"/>
      <c r="D17" s="841"/>
      <c r="E17" s="841"/>
      <c r="F17" s="841"/>
      <c r="G17" s="841"/>
      <c r="H17" s="841"/>
      <c r="I17" s="841"/>
      <c r="J17" s="841"/>
      <c r="K17" s="841"/>
      <c r="L17" s="841"/>
      <c r="M17" s="841"/>
      <c r="N17" s="841"/>
      <c r="O17" s="841"/>
      <c r="P17" s="841"/>
      <c r="Q17" s="841"/>
      <c r="R17" s="841"/>
      <c r="S17" s="841"/>
      <c r="T17" s="841"/>
      <c r="U17" s="841"/>
      <c r="V17" s="841"/>
      <c r="W17" s="841"/>
      <c r="X17" s="841"/>
      <c r="Y17" s="841"/>
      <c r="Z17" s="841"/>
      <c r="AA17" s="841"/>
      <c r="AB17" s="841"/>
      <c r="AC17" s="841"/>
      <c r="AD17" s="841"/>
      <c r="AE17" s="841"/>
      <c r="AF17" s="841"/>
      <c r="AG17" s="841"/>
      <c r="AH17" s="841"/>
      <c r="AI17" s="841"/>
      <c r="AJ17" s="841"/>
      <c r="AK17" s="841"/>
      <c r="AL17" s="841"/>
      <c r="AM17" s="841"/>
      <c r="AN17" s="841"/>
      <c r="AO17" s="841"/>
      <c r="AP17" s="841"/>
      <c r="AQ17" s="841"/>
      <c r="AR17" s="842"/>
      <c r="AS17" s="174">
        <f>AVERAGE(AS13:AS16)</f>
        <v>0.29310606060606059</v>
      </c>
    </row>
    <row r="18" spans="2:45" ht="17.25">
      <c r="B18" s="239"/>
      <c r="C18" s="239"/>
      <c r="D18" s="240"/>
      <c r="E18" s="239"/>
      <c r="F18" s="239"/>
      <c r="G18" s="239"/>
      <c r="H18" s="239"/>
      <c r="I18" s="239"/>
      <c r="J18" s="241"/>
    </row>
    <row r="19" spans="2:45" ht="15.75">
      <c r="B19" s="175" t="s">
        <v>185</v>
      </c>
      <c r="C19" s="843"/>
      <c r="D19" s="844"/>
      <c r="E19" s="844"/>
      <c r="F19" s="844"/>
      <c r="G19" s="844"/>
      <c r="H19" s="844"/>
      <c r="I19" s="844"/>
      <c r="J19" s="845"/>
    </row>
    <row r="20" spans="2:45" ht="17.25">
      <c r="B20" s="239"/>
      <c r="C20" s="834"/>
      <c r="D20" s="834"/>
      <c r="E20" s="834"/>
      <c r="F20" s="834"/>
      <c r="G20" s="834"/>
      <c r="H20" s="834"/>
      <c r="I20" s="834"/>
      <c r="J20" s="834"/>
    </row>
    <row r="21" spans="2:45" ht="17.25">
      <c r="B21" s="176" t="s">
        <v>428</v>
      </c>
      <c r="C21" s="829">
        <v>43448</v>
      </c>
      <c r="D21" s="830"/>
      <c r="E21" s="239"/>
      <c r="F21" s="239"/>
      <c r="G21" s="242" t="s">
        <v>372</v>
      </c>
      <c r="H21" s="831" t="s">
        <v>860</v>
      </c>
      <c r="I21" s="832"/>
      <c r="J21" s="832"/>
    </row>
    <row r="22" spans="2:45" ht="17.25">
      <c r="B22" s="239"/>
      <c r="C22" s="239"/>
      <c r="D22" s="240"/>
      <c r="E22" s="239"/>
      <c r="F22" s="239"/>
      <c r="G22" s="239"/>
      <c r="H22" s="239"/>
      <c r="I22" s="239"/>
      <c r="J22" s="241"/>
    </row>
    <row r="23" spans="2:45" ht="17.25">
      <c r="B23" s="239"/>
      <c r="C23" s="239"/>
      <c r="D23" s="240"/>
      <c r="E23" s="239"/>
      <c r="F23" s="239"/>
      <c r="G23" s="239"/>
      <c r="H23" s="239"/>
      <c r="I23" s="239"/>
      <c r="J23" s="241"/>
    </row>
    <row r="24" spans="2:45" ht="17.25">
      <c r="B24" s="239"/>
      <c r="C24" s="239"/>
      <c r="D24" s="240"/>
      <c r="E24" s="239"/>
      <c r="F24" s="239"/>
      <c r="G24" s="239"/>
      <c r="H24" s="239"/>
      <c r="I24" s="239"/>
      <c r="J24" s="241"/>
    </row>
    <row r="25" spans="2:45" ht="17.25">
      <c r="B25" s="239"/>
      <c r="C25" s="239"/>
      <c r="D25" s="240"/>
      <c r="E25" s="833"/>
      <c r="F25" s="833"/>
      <c r="G25" s="833"/>
      <c r="H25" s="833"/>
      <c r="I25" s="527"/>
      <c r="J25" s="239"/>
    </row>
    <row r="26" spans="2:45" ht="17.25">
      <c r="B26" s="239"/>
      <c r="C26" s="239"/>
      <c r="D26" s="240"/>
      <c r="E26" s="239"/>
      <c r="F26" s="239"/>
      <c r="G26" s="241"/>
      <c r="H26" s="239"/>
      <c r="I26" s="239"/>
      <c r="J26" s="239"/>
    </row>
    <row r="27" spans="2:45" ht="17.25">
      <c r="B27" s="239"/>
      <c r="C27" s="239"/>
      <c r="D27" s="240"/>
      <c r="E27" s="833"/>
      <c r="F27" s="833"/>
      <c r="G27" s="833"/>
      <c r="H27" s="833"/>
      <c r="I27" s="527"/>
      <c r="J27" s="239"/>
    </row>
    <row r="28" spans="2:45" ht="17.25">
      <c r="B28" s="239"/>
      <c r="C28" s="239"/>
      <c r="D28" s="240"/>
      <c r="E28" s="239"/>
      <c r="F28" s="239"/>
      <c r="G28" s="241"/>
      <c r="H28" s="239"/>
      <c r="I28" s="239"/>
      <c r="J28" s="239"/>
    </row>
    <row r="29" spans="2:45" ht="17.25">
      <c r="B29" s="239"/>
      <c r="C29" s="239"/>
      <c r="D29" s="240"/>
      <c r="E29" s="833"/>
      <c r="F29" s="833"/>
      <c r="G29" s="833"/>
      <c r="H29" s="833"/>
      <c r="I29" s="527"/>
      <c r="J29" s="239"/>
    </row>
  </sheetData>
  <sheetProtection algorithmName="SHA-512" hashValue="zRO5Rz/gpYSjvO0t8UBo1vomdk0jgQ4bLAspSZXwk15riJH+DypRzrcVXdFnyGdKxWU9F6JSamF8ArtOrz1diA==" saltValue="nEZ1BV6cyMCCDByHe4Pn1A==" spinCount="100000" sheet="1" objects="1" scenarios="1"/>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C20:J20"/>
    <mergeCell ref="AA11:AB11"/>
    <mergeCell ref="AC11:AD11"/>
    <mergeCell ref="AE11:AF11"/>
    <mergeCell ref="AG11:AH11"/>
    <mergeCell ref="O11:P11"/>
    <mergeCell ref="Q11:R11"/>
    <mergeCell ref="S11:T11"/>
    <mergeCell ref="U11:V11"/>
    <mergeCell ref="W11:X11"/>
    <mergeCell ref="Y11:Z11"/>
    <mergeCell ref="AM11:AN11"/>
    <mergeCell ref="AO11:AP11"/>
    <mergeCell ref="B13:B15"/>
    <mergeCell ref="B17:AR17"/>
    <mergeCell ref="C19:J19"/>
    <mergeCell ref="AI11:AJ11"/>
    <mergeCell ref="AK11:AL11"/>
    <mergeCell ref="C21:D21"/>
    <mergeCell ref="H21:J21"/>
    <mergeCell ref="E25:H25"/>
    <mergeCell ref="E27:H27"/>
    <mergeCell ref="E29:H29"/>
  </mergeCells>
  <conditionalFormatting sqref="AS13">
    <cfRule type="cellIs" dxfId="176" priority="4" operator="between">
      <formula>0.7</formula>
      <formula>1</formula>
    </cfRule>
    <cfRule type="cellIs" dxfId="175" priority="5" operator="between">
      <formula>0.51</formula>
      <formula>0.69</formula>
    </cfRule>
    <cfRule type="cellIs" dxfId="174" priority="6" operator="between">
      <formula>0</formula>
      <formula>0.5</formula>
    </cfRule>
  </conditionalFormatting>
  <conditionalFormatting sqref="AS14:AS16">
    <cfRule type="cellIs" dxfId="173" priority="1" operator="between">
      <formula>0.7</formula>
      <formula>1</formula>
    </cfRule>
    <cfRule type="cellIs" dxfId="172" priority="2" operator="between">
      <formula>0.51</formula>
      <formula>0.69</formula>
    </cfRule>
    <cfRule type="cellIs" dxfId="171" priority="3" operator="between">
      <formula>0</formula>
      <formula>0.5</formula>
    </cfRule>
  </conditionalFormatting>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9FF33"/>
  </sheetPr>
  <dimension ref="B1:AS33"/>
  <sheetViews>
    <sheetView showGridLines="0" topLeftCell="A3" zoomScale="40" zoomScaleNormal="40" workbookViewId="0">
      <pane xSplit="7" ySplit="10" topLeftCell="X19" activePane="bottomRight" state="frozen"/>
      <selection activeCell="A3" sqref="A3"/>
      <selection pane="topRight" activeCell="H3" sqref="H3"/>
      <selection pane="bottomLeft" activeCell="A13" sqref="A13"/>
      <selection pane="bottomRight" activeCell="Z20" sqref="Z20"/>
    </sheetView>
  </sheetViews>
  <sheetFormatPr baseColWidth="10" defaultColWidth="17.28515625" defaultRowHeight="15" customHeight="1"/>
  <cols>
    <col min="1" max="1" width="4.28515625" style="158" customWidth="1"/>
    <col min="2" max="2" width="28.42578125" style="200" customWidth="1"/>
    <col min="3" max="3" width="28.5703125" style="200" customWidth="1"/>
    <col min="4" max="4" width="21.42578125" style="201" customWidth="1"/>
    <col min="5" max="5" width="21.42578125" style="200" customWidth="1"/>
    <col min="6" max="6" width="27.7109375" style="200" customWidth="1"/>
    <col min="7" max="7" width="21.42578125" style="200" customWidth="1"/>
    <col min="8" max="8" width="32.7109375" style="200" customWidth="1"/>
    <col min="9" max="9" width="46.42578125" style="200" customWidth="1"/>
    <col min="10" max="10" width="28.5703125" style="202" customWidth="1"/>
    <col min="11" max="42" width="14.28515625" style="158" customWidth="1"/>
    <col min="43" max="43" width="14.85546875" style="158" customWidth="1"/>
    <col min="44" max="45" width="15" style="158" customWidth="1"/>
    <col min="46" max="16384" width="17.28515625" style="158"/>
  </cols>
  <sheetData>
    <row r="1" spans="2:45" ht="15" customHeight="1" thickBot="1"/>
    <row r="2" spans="2:45" ht="16.5" customHeight="1">
      <c r="B2" s="777"/>
      <c r="C2" s="780" t="s">
        <v>467</v>
      </c>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c r="AP2" s="781"/>
      <c r="AQ2" s="782"/>
      <c r="AR2" s="789" t="s">
        <v>435</v>
      </c>
      <c r="AS2" s="790"/>
    </row>
    <row r="3" spans="2:45" ht="16.5" customHeight="1">
      <c r="B3" s="778"/>
      <c r="C3" s="875"/>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c r="AM3" s="784"/>
      <c r="AN3" s="784"/>
      <c r="AO3" s="784"/>
      <c r="AP3" s="784"/>
      <c r="AQ3" s="851"/>
      <c r="AR3" s="249" t="s">
        <v>432</v>
      </c>
      <c r="AS3" s="250" t="s">
        <v>433</v>
      </c>
    </row>
    <row r="4" spans="2:45" ht="16.5" customHeight="1">
      <c r="B4" s="778"/>
      <c r="C4" s="875"/>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851"/>
      <c r="AR4" s="205">
        <v>3</v>
      </c>
      <c r="AS4" s="206" t="s">
        <v>511</v>
      </c>
    </row>
    <row r="5" spans="2:45" ht="16.5" customHeight="1">
      <c r="B5" s="778"/>
      <c r="C5" s="875"/>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c r="AM5" s="784"/>
      <c r="AN5" s="784"/>
      <c r="AO5" s="784"/>
      <c r="AP5" s="784"/>
      <c r="AQ5" s="851"/>
      <c r="AR5" s="873" t="s">
        <v>434</v>
      </c>
      <c r="AS5" s="874"/>
    </row>
    <row r="6" spans="2:45" ht="16.5" customHeight="1" thickBot="1">
      <c r="B6" s="779"/>
      <c r="C6" s="786"/>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8"/>
      <c r="AR6" s="793" t="s">
        <v>508</v>
      </c>
      <c r="AS6" s="794"/>
    </row>
    <row r="7" spans="2:45" ht="14.25" customHeight="1">
      <c r="B7" s="207"/>
      <c r="C7" s="207"/>
      <c r="D7" s="208"/>
      <c r="E7" s="207"/>
      <c r="F7" s="207"/>
      <c r="G7" s="207"/>
      <c r="H7" s="207"/>
      <c r="I7" s="207"/>
      <c r="J7" s="209"/>
      <c r="AR7" s="879"/>
      <c r="AS7" s="880"/>
    </row>
    <row r="8" spans="2:45" ht="15" customHeight="1">
      <c r="B8" s="210"/>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795"/>
      <c r="AR8" s="796"/>
      <c r="AS8" s="797"/>
    </row>
    <row r="9" spans="2:45" ht="13.5" customHeight="1">
      <c r="B9" s="866" t="s">
        <v>431</v>
      </c>
      <c r="C9" s="866" t="s">
        <v>430</v>
      </c>
      <c r="D9" s="866" t="s">
        <v>471</v>
      </c>
      <c r="E9" s="866" t="s">
        <v>474</v>
      </c>
      <c r="F9" s="866" t="s">
        <v>475</v>
      </c>
      <c r="G9" s="866" t="s">
        <v>427</v>
      </c>
      <c r="H9" s="866" t="s">
        <v>421</v>
      </c>
      <c r="I9" s="866" t="s">
        <v>503</v>
      </c>
      <c r="J9" s="866" t="s">
        <v>7</v>
      </c>
      <c r="K9" s="847" t="s">
        <v>346</v>
      </c>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63" t="s">
        <v>347</v>
      </c>
      <c r="AR9" s="865" t="s">
        <v>348</v>
      </c>
      <c r="AS9" s="865" t="s">
        <v>378</v>
      </c>
    </row>
    <row r="10" spans="2:45" ht="13.5" customHeight="1">
      <c r="B10" s="866"/>
      <c r="C10" s="866"/>
      <c r="D10" s="866"/>
      <c r="E10" s="866"/>
      <c r="F10" s="866"/>
      <c r="G10" s="866"/>
      <c r="H10" s="866"/>
      <c r="I10" s="866"/>
      <c r="J10" s="866"/>
      <c r="K10" s="550" t="s">
        <v>422</v>
      </c>
      <c r="L10" s="550"/>
      <c r="M10" s="550"/>
      <c r="N10" s="550"/>
      <c r="O10" s="550"/>
      <c r="P10" s="550"/>
      <c r="Q10" s="550"/>
      <c r="R10" s="550"/>
      <c r="S10" s="550" t="s">
        <v>423</v>
      </c>
      <c r="T10" s="550"/>
      <c r="U10" s="550"/>
      <c r="V10" s="550"/>
      <c r="W10" s="550"/>
      <c r="X10" s="550"/>
      <c r="Y10" s="550"/>
      <c r="Z10" s="550"/>
      <c r="AA10" s="550" t="s">
        <v>424</v>
      </c>
      <c r="AB10" s="550"/>
      <c r="AC10" s="550"/>
      <c r="AD10" s="550"/>
      <c r="AE10" s="550"/>
      <c r="AF10" s="550"/>
      <c r="AG10" s="550"/>
      <c r="AH10" s="550"/>
      <c r="AI10" s="550" t="s">
        <v>425</v>
      </c>
      <c r="AJ10" s="550"/>
      <c r="AK10" s="550"/>
      <c r="AL10" s="550"/>
      <c r="AM10" s="550"/>
      <c r="AN10" s="550"/>
      <c r="AO10" s="550"/>
      <c r="AP10" s="550"/>
      <c r="AQ10" s="863"/>
      <c r="AR10" s="865"/>
      <c r="AS10" s="865"/>
    </row>
    <row r="11" spans="2:45" ht="17.25" customHeight="1">
      <c r="B11" s="866"/>
      <c r="C11" s="866"/>
      <c r="D11" s="866"/>
      <c r="E11" s="866"/>
      <c r="F11" s="866"/>
      <c r="G11" s="866"/>
      <c r="H11" s="866"/>
      <c r="I11" s="866"/>
      <c r="J11" s="866"/>
      <c r="K11" s="550" t="s">
        <v>353</v>
      </c>
      <c r="L11" s="550"/>
      <c r="M11" s="550" t="s">
        <v>354</v>
      </c>
      <c r="N11" s="550"/>
      <c r="O11" s="883" t="s">
        <v>355</v>
      </c>
      <c r="P11" s="884"/>
      <c r="Q11" s="867" t="s">
        <v>356</v>
      </c>
      <c r="R11" s="868"/>
      <c r="S11" s="550" t="s">
        <v>429</v>
      </c>
      <c r="T11" s="550"/>
      <c r="U11" s="550" t="s">
        <v>358</v>
      </c>
      <c r="V11" s="550"/>
      <c r="W11" s="550" t="s">
        <v>359</v>
      </c>
      <c r="X11" s="550"/>
      <c r="Y11" s="867" t="s">
        <v>356</v>
      </c>
      <c r="Z11" s="868"/>
      <c r="AA11" s="550" t="s">
        <v>360</v>
      </c>
      <c r="AB11" s="550"/>
      <c r="AC11" s="550" t="s">
        <v>361</v>
      </c>
      <c r="AD11" s="550"/>
      <c r="AE11" s="550" t="s">
        <v>362</v>
      </c>
      <c r="AF11" s="550"/>
      <c r="AG11" s="867" t="s">
        <v>356</v>
      </c>
      <c r="AH11" s="868"/>
      <c r="AI11" s="550" t="s">
        <v>363</v>
      </c>
      <c r="AJ11" s="550"/>
      <c r="AK11" s="550" t="s">
        <v>364</v>
      </c>
      <c r="AL11" s="550"/>
      <c r="AM11" s="550" t="s">
        <v>365</v>
      </c>
      <c r="AN11" s="550"/>
      <c r="AO11" s="881" t="s">
        <v>426</v>
      </c>
      <c r="AP11" s="882"/>
      <c r="AQ11" s="864"/>
      <c r="AR11" s="865"/>
      <c r="AS11" s="865"/>
    </row>
    <row r="12" spans="2:45" ht="15.75" customHeight="1">
      <c r="B12" s="846"/>
      <c r="C12" s="846"/>
      <c r="D12" s="846"/>
      <c r="E12" s="846"/>
      <c r="F12" s="846"/>
      <c r="G12" s="846"/>
      <c r="H12" s="846"/>
      <c r="I12" s="846"/>
      <c r="J12" s="846"/>
      <c r="K12" s="101" t="s">
        <v>366</v>
      </c>
      <c r="L12" s="102" t="s">
        <v>367</v>
      </c>
      <c r="M12" s="101" t="s">
        <v>366</v>
      </c>
      <c r="N12" s="102" t="s">
        <v>367</v>
      </c>
      <c r="O12" s="101" t="s">
        <v>366</v>
      </c>
      <c r="P12" s="102" t="s">
        <v>367</v>
      </c>
      <c r="Q12" s="103" t="s">
        <v>366</v>
      </c>
      <c r="R12" s="104" t="s">
        <v>367</v>
      </c>
      <c r="S12" s="101" t="s">
        <v>366</v>
      </c>
      <c r="T12" s="102" t="s">
        <v>367</v>
      </c>
      <c r="U12" s="101" t="s">
        <v>366</v>
      </c>
      <c r="V12" s="102" t="s">
        <v>367</v>
      </c>
      <c r="W12" s="101" t="s">
        <v>366</v>
      </c>
      <c r="X12" s="102" t="s">
        <v>367</v>
      </c>
      <c r="Y12" s="103" t="s">
        <v>366</v>
      </c>
      <c r="Z12" s="104" t="s">
        <v>367</v>
      </c>
      <c r="AA12" s="101" t="s">
        <v>366</v>
      </c>
      <c r="AB12" s="102" t="s">
        <v>367</v>
      </c>
      <c r="AC12" s="101" t="s">
        <v>366</v>
      </c>
      <c r="AD12" s="102" t="s">
        <v>367</v>
      </c>
      <c r="AE12" s="101" t="s">
        <v>366</v>
      </c>
      <c r="AF12" s="102" t="s">
        <v>367</v>
      </c>
      <c r="AG12" s="103" t="s">
        <v>366</v>
      </c>
      <c r="AH12" s="104" t="s">
        <v>367</v>
      </c>
      <c r="AI12" s="101" t="s">
        <v>366</v>
      </c>
      <c r="AJ12" s="102" t="s">
        <v>367</v>
      </c>
      <c r="AK12" s="101" t="s">
        <v>366</v>
      </c>
      <c r="AL12" s="102" t="s">
        <v>367</v>
      </c>
      <c r="AM12" s="101" t="s">
        <v>366</v>
      </c>
      <c r="AN12" s="102" t="s">
        <v>367</v>
      </c>
      <c r="AO12" s="103" t="s">
        <v>366</v>
      </c>
      <c r="AP12" s="195" t="s">
        <v>367</v>
      </c>
      <c r="AQ12" s="864"/>
      <c r="AR12" s="865"/>
      <c r="AS12" s="865"/>
    </row>
    <row r="13" spans="2:45" ht="174.75" customHeight="1">
      <c r="B13" s="857" t="s">
        <v>919</v>
      </c>
      <c r="C13" s="251" t="s">
        <v>525</v>
      </c>
      <c r="D13" s="252">
        <v>0.6</v>
      </c>
      <c r="E13" s="253" t="s">
        <v>531</v>
      </c>
      <c r="F13" s="253" t="s">
        <v>532</v>
      </c>
      <c r="G13" s="254">
        <v>1</v>
      </c>
      <c r="H13" s="253" t="s">
        <v>551</v>
      </c>
      <c r="I13" s="253" t="s">
        <v>552</v>
      </c>
      <c r="J13" s="255" t="s">
        <v>538</v>
      </c>
      <c r="K13" s="256">
        <v>0</v>
      </c>
      <c r="L13" s="256">
        <v>0</v>
      </c>
      <c r="M13" s="256">
        <v>0</v>
      </c>
      <c r="N13" s="256">
        <v>0</v>
      </c>
      <c r="O13" s="256">
        <v>0.1</v>
      </c>
      <c r="P13" s="256">
        <v>0.1</v>
      </c>
      <c r="Q13" s="257">
        <v>0.1</v>
      </c>
      <c r="R13" s="257">
        <v>0.1</v>
      </c>
      <c r="S13" s="256">
        <v>0.05</v>
      </c>
      <c r="T13" s="256">
        <v>0.05</v>
      </c>
      <c r="U13" s="256">
        <v>0.05</v>
      </c>
      <c r="V13" s="256">
        <v>0.05</v>
      </c>
      <c r="W13" s="256">
        <v>0.1</v>
      </c>
      <c r="X13" s="256">
        <v>0.1</v>
      </c>
      <c r="Y13" s="257">
        <v>0.2</v>
      </c>
      <c r="Z13" s="257">
        <v>0.2</v>
      </c>
      <c r="AA13" s="256">
        <v>0.05</v>
      </c>
      <c r="AB13" s="256"/>
      <c r="AC13" s="256">
        <v>0.05</v>
      </c>
      <c r="AD13" s="256"/>
      <c r="AE13" s="258">
        <v>0.1</v>
      </c>
      <c r="AF13" s="258"/>
      <c r="AG13" s="257">
        <v>0.2</v>
      </c>
      <c r="AH13" s="257">
        <v>0</v>
      </c>
      <c r="AI13" s="256">
        <v>0.05</v>
      </c>
      <c r="AJ13" s="256"/>
      <c r="AK13" s="256">
        <v>0.05</v>
      </c>
      <c r="AL13" s="256"/>
      <c r="AM13" s="256">
        <v>0</v>
      </c>
      <c r="AN13" s="256"/>
      <c r="AO13" s="257">
        <v>0.1</v>
      </c>
      <c r="AP13" s="259">
        <v>0</v>
      </c>
      <c r="AQ13" s="260">
        <v>0.6</v>
      </c>
      <c r="AR13" s="261">
        <v>0.30000000000000004</v>
      </c>
      <c r="AS13" s="262">
        <f>IF(AND(AR13&gt;0,AQ13&gt;0),AR13/AQ13,0)</f>
        <v>0.50000000000000011</v>
      </c>
    </row>
    <row r="14" spans="2:45" ht="198" customHeight="1">
      <c r="B14" s="858"/>
      <c r="C14" s="251" t="s">
        <v>526</v>
      </c>
      <c r="D14" s="252">
        <v>0.4</v>
      </c>
      <c r="E14" s="253" t="s">
        <v>533</v>
      </c>
      <c r="F14" s="253" t="s">
        <v>534</v>
      </c>
      <c r="G14" s="254">
        <v>0.6</v>
      </c>
      <c r="H14" s="253" t="s">
        <v>553</v>
      </c>
      <c r="I14" s="253" t="s">
        <v>554</v>
      </c>
      <c r="J14" s="255" t="s">
        <v>538</v>
      </c>
      <c r="K14" s="256">
        <v>0</v>
      </c>
      <c r="L14" s="256">
        <v>0</v>
      </c>
      <c r="M14" s="256">
        <v>0</v>
      </c>
      <c r="N14" s="256">
        <v>0</v>
      </c>
      <c r="O14" s="256">
        <v>0.05</v>
      </c>
      <c r="P14" s="256">
        <v>0.05</v>
      </c>
      <c r="Q14" s="257">
        <v>0.05</v>
      </c>
      <c r="R14" s="257">
        <v>0.05</v>
      </c>
      <c r="S14" s="256">
        <v>0.03</v>
      </c>
      <c r="T14" s="256">
        <v>0.03</v>
      </c>
      <c r="U14" s="256">
        <v>0.04</v>
      </c>
      <c r="V14" s="256">
        <v>0.04</v>
      </c>
      <c r="W14" s="256">
        <v>0.03</v>
      </c>
      <c r="X14" s="256">
        <v>0.03</v>
      </c>
      <c r="Y14" s="257">
        <v>0.1</v>
      </c>
      <c r="Z14" s="257">
        <v>0.1</v>
      </c>
      <c r="AA14" s="256">
        <v>0.03</v>
      </c>
      <c r="AB14" s="256"/>
      <c r="AC14" s="256">
        <v>0.04</v>
      </c>
      <c r="AD14" s="256"/>
      <c r="AE14" s="258">
        <v>0.03</v>
      </c>
      <c r="AF14" s="258"/>
      <c r="AG14" s="257">
        <v>0.1</v>
      </c>
      <c r="AH14" s="257">
        <v>0</v>
      </c>
      <c r="AI14" s="256">
        <v>0.05</v>
      </c>
      <c r="AJ14" s="256"/>
      <c r="AK14" s="256">
        <v>0.05</v>
      </c>
      <c r="AL14" s="256"/>
      <c r="AM14" s="256">
        <v>0.05</v>
      </c>
      <c r="AN14" s="256"/>
      <c r="AO14" s="257">
        <v>0.15000000000000002</v>
      </c>
      <c r="AP14" s="263">
        <v>0</v>
      </c>
      <c r="AQ14" s="260">
        <v>0.4</v>
      </c>
      <c r="AR14" s="261">
        <v>0.15000000000000002</v>
      </c>
      <c r="AS14" s="262">
        <f t="shared" ref="AS14:AS20" si="0">IF(AND(AR14&gt;0,AQ14&gt;0),AR14/AQ14,0)</f>
        <v>0.37500000000000006</v>
      </c>
    </row>
    <row r="15" spans="2:45" s="264" customFormat="1" ht="150" customHeight="1">
      <c r="B15" s="858"/>
      <c r="C15" s="265" t="s">
        <v>528</v>
      </c>
      <c r="D15" s="266">
        <v>0.4</v>
      </c>
      <c r="E15" s="253" t="s">
        <v>543</v>
      </c>
      <c r="F15" s="253" t="s">
        <v>544</v>
      </c>
      <c r="G15" s="267">
        <v>0.6</v>
      </c>
      <c r="H15" s="268" t="s">
        <v>559</v>
      </c>
      <c r="I15" s="268" t="s">
        <v>560</v>
      </c>
      <c r="J15" s="269" t="s">
        <v>538</v>
      </c>
      <c r="K15" s="256">
        <v>0</v>
      </c>
      <c r="L15" s="256">
        <v>0</v>
      </c>
      <c r="M15" s="256">
        <v>0</v>
      </c>
      <c r="N15" s="256">
        <v>0</v>
      </c>
      <c r="O15" s="256">
        <v>0.05</v>
      </c>
      <c r="P15" s="256">
        <v>0.05</v>
      </c>
      <c r="Q15" s="257">
        <v>0.05</v>
      </c>
      <c r="R15" s="257">
        <v>0.05</v>
      </c>
      <c r="S15" s="256">
        <v>0.03</v>
      </c>
      <c r="T15" s="256">
        <v>0.03</v>
      </c>
      <c r="U15" s="256">
        <v>0.04</v>
      </c>
      <c r="V15" s="256">
        <v>0.04</v>
      </c>
      <c r="W15" s="256">
        <v>0.03</v>
      </c>
      <c r="X15" s="256">
        <v>0.03</v>
      </c>
      <c r="Y15" s="257">
        <v>0.1</v>
      </c>
      <c r="Z15" s="257">
        <v>0.1</v>
      </c>
      <c r="AA15" s="256">
        <v>0.05</v>
      </c>
      <c r="AB15" s="256"/>
      <c r="AC15" s="256">
        <v>0.05</v>
      </c>
      <c r="AD15" s="256"/>
      <c r="AE15" s="258">
        <v>0.05</v>
      </c>
      <c r="AF15" s="258"/>
      <c r="AG15" s="257">
        <v>0.15000000000000002</v>
      </c>
      <c r="AH15" s="257">
        <v>0</v>
      </c>
      <c r="AI15" s="256">
        <v>0.05</v>
      </c>
      <c r="AJ15" s="256"/>
      <c r="AK15" s="256">
        <v>0.05</v>
      </c>
      <c r="AL15" s="256"/>
      <c r="AM15" s="256">
        <v>0</v>
      </c>
      <c r="AN15" s="256"/>
      <c r="AO15" s="257">
        <v>0.1</v>
      </c>
      <c r="AP15" s="263">
        <v>0</v>
      </c>
      <c r="AQ15" s="260">
        <v>0.4</v>
      </c>
      <c r="AR15" s="270">
        <v>0.15000000000000002</v>
      </c>
      <c r="AS15" s="271">
        <f>IF(AND(AR15&gt;0,AQ15&gt;0),AR15/AQ15,0)</f>
        <v>0.37500000000000006</v>
      </c>
    </row>
    <row r="16" spans="2:45" ht="150" customHeight="1">
      <c r="B16" s="858"/>
      <c r="C16" s="265" t="s">
        <v>527</v>
      </c>
      <c r="D16" s="266">
        <v>0.8</v>
      </c>
      <c r="E16" s="253" t="s">
        <v>545</v>
      </c>
      <c r="F16" s="253" t="s">
        <v>546</v>
      </c>
      <c r="G16" s="254">
        <v>0.91</v>
      </c>
      <c r="H16" s="272" t="s">
        <v>555</v>
      </c>
      <c r="I16" s="272" t="s">
        <v>556</v>
      </c>
      <c r="J16" s="255" t="s">
        <v>538</v>
      </c>
      <c r="K16" s="256">
        <v>0</v>
      </c>
      <c r="L16" s="256">
        <v>0</v>
      </c>
      <c r="M16" s="256">
        <v>0</v>
      </c>
      <c r="N16" s="256">
        <v>0</v>
      </c>
      <c r="O16" s="256">
        <v>0.1</v>
      </c>
      <c r="P16" s="256">
        <v>0.1</v>
      </c>
      <c r="Q16" s="257">
        <v>0.1</v>
      </c>
      <c r="R16" s="257">
        <v>0.1</v>
      </c>
      <c r="S16" s="256">
        <v>0.05</v>
      </c>
      <c r="T16" s="256">
        <v>0.05</v>
      </c>
      <c r="U16" s="256">
        <v>0.05</v>
      </c>
      <c r="V16" s="256">
        <v>0.05</v>
      </c>
      <c r="W16" s="256">
        <v>0.1</v>
      </c>
      <c r="X16" s="256">
        <v>0.1</v>
      </c>
      <c r="Y16" s="257">
        <v>0.2</v>
      </c>
      <c r="Z16" s="257">
        <v>0.2</v>
      </c>
      <c r="AA16" s="256">
        <v>0.1</v>
      </c>
      <c r="AB16" s="256"/>
      <c r="AC16" s="256">
        <v>0.1</v>
      </c>
      <c r="AD16" s="256"/>
      <c r="AE16" s="258">
        <v>0.1</v>
      </c>
      <c r="AF16" s="258"/>
      <c r="AG16" s="257">
        <v>0.30000000000000004</v>
      </c>
      <c r="AH16" s="257">
        <v>0</v>
      </c>
      <c r="AI16" s="256">
        <v>0.1</v>
      </c>
      <c r="AJ16" s="256"/>
      <c r="AK16" s="256">
        <v>0.1</v>
      </c>
      <c r="AL16" s="256"/>
      <c r="AM16" s="256">
        <v>0</v>
      </c>
      <c r="AN16" s="256"/>
      <c r="AO16" s="257">
        <v>0.2</v>
      </c>
      <c r="AP16" s="263">
        <v>0</v>
      </c>
      <c r="AQ16" s="260">
        <v>0.8</v>
      </c>
      <c r="AR16" s="270">
        <v>0.30000000000000004</v>
      </c>
      <c r="AS16" s="262">
        <f t="shared" si="0"/>
        <v>0.37500000000000006</v>
      </c>
    </row>
    <row r="17" spans="2:45" ht="150" customHeight="1">
      <c r="B17" s="858"/>
      <c r="C17" s="265" t="s">
        <v>548</v>
      </c>
      <c r="D17" s="266">
        <v>0.6</v>
      </c>
      <c r="E17" s="253" t="s">
        <v>547</v>
      </c>
      <c r="F17" s="253" t="s">
        <v>535</v>
      </c>
      <c r="G17" s="254">
        <v>1</v>
      </c>
      <c r="H17" s="253" t="s">
        <v>558</v>
      </c>
      <c r="I17" s="253" t="s">
        <v>557</v>
      </c>
      <c r="J17" s="255" t="s">
        <v>538</v>
      </c>
      <c r="K17" s="256">
        <v>0</v>
      </c>
      <c r="L17" s="256">
        <v>0</v>
      </c>
      <c r="M17" s="256">
        <v>0</v>
      </c>
      <c r="N17" s="256">
        <v>0</v>
      </c>
      <c r="O17" s="256">
        <v>0.1</v>
      </c>
      <c r="P17" s="256">
        <v>0.1</v>
      </c>
      <c r="Q17" s="257">
        <v>0.1</v>
      </c>
      <c r="R17" s="257">
        <v>0.1</v>
      </c>
      <c r="S17" s="256">
        <v>0.05</v>
      </c>
      <c r="T17" s="256">
        <v>0.05</v>
      </c>
      <c r="U17" s="256">
        <v>0.05</v>
      </c>
      <c r="V17" s="256">
        <v>0.05</v>
      </c>
      <c r="W17" s="256">
        <v>0.1</v>
      </c>
      <c r="X17" s="256">
        <v>0.1</v>
      </c>
      <c r="Y17" s="257">
        <v>0.2</v>
      </c>
      <c r="Z17" s="257">
        <v>0.2</v>
      </c>
      <c r="AA17" s="256">
        <v>0.05</v>
      </c>
      <c r="AB17" s="256"/>
      <c r="AC17" s="256">
        <v>0.05</v>
      </c>
      <c r="AD17" s="256"/>
      <c r="AE17" s="258">
        <v>0.1</v>
      </c>
      <c r="AF17" s="258"/>
      <c r="AG17" s="257">
        <v>0.2</v>
      </c>
      <c r="AH17" s="257">
        <v>0</v>
      </c>
      <c r="AI17" s="256">
        <v>0.05</v>
      </c>
      <c r="AJ17" s="256"/>
      <c r="AK17" s="256">
        <v>0.05</v>
      </c>
      <c r="AL17" s="256"/>
      <c r="AM17" s="256">
        <v>0</v>
      </c>
      <c r="AN17" s="256"/>
      <c r="AO17" s="257">
        <v>0.1</v>
      </c>
      <c r="AP17" s="263">
        <v>0</v>
      </c>
      <c r="AQ17" s="260">
        <v>0.6</v>
      </c>
      <c r="AR17" s="261">
        <v>0.30000000000000004</v>
      </c>
      <c r="AS17" s="262">
        <f t="shared" si="0"/>
        <v>0.50000000000000011</v>
      </c>
    </row>
    <row r="18" spans="2:45" ht="150" customHeight="1">
      <c r="B18" s="858"/>
      <c r="C18" s="265" t="s">
        <v>529</v>
      </c>
      <c r="D18" s="266">
        <v>0.9</v>
      </c>
      <c r="E18" s="253" t="s">
        <v>536</v>
      </c>
      <c r="F18" s="253" t="s">
        <v>537</v>
      </c>
      <c r="G18" s="273">
        <v>1</v>
      </c>
      <c r="H18" s="268" t="s">
        <v>550</v>
      </c>
      <c r="I18" s="268" t="s">
        <v>549</v>
      </c>
      <c r="J18" s="255" t="s">
        <v>538</v>
      </c>
      <c r="K18" s="444">
        <v>0.9</v>
      </c>
      <c r="L18" s="444">
        <v>1</v>
      </c>
      <c r="M18" s="444">
        <v>0.9</v>
      </c>
      <c r="N18" s="444">
        <v>1</v>
      </c>
      <c r="O18" s="444">
        <v>0.9</v>
      </c>
      <c r="P18" s="444">
        <v>1</v>
      </c>
      <c r="Q18" s="173">
        <v>0.9</v>
      </c>
      <c r="R18" s="173">
        <v>1</v>
      </c>
      <c r="S18" s="444">
        <v>0.9</v>
      </c>
      <c r="T18" s="444">
        <v>0.85915492957746475</v>
      </c>
      <c r="U18" s="444">
        <v>0.9</v>
      </c>
      <c r="V18" s="444">
        <v>0.75111111111111106</v>
      </c>
      <c r="W18" s="444">
        <v>0.9</v>
      </c>
      <c r="X18" s="444">
        <v>0.81637717121588094</v>
      </c>
      <c r="Y18" s="173">
        <v>0.9</v>
      </c>
      <c r="Z18" s="173">
        <v>0.80888107063481895</v>
      </c>
      <c r="AA18" s="444">
        <v>0.9</v>
      </c>
      <c r="AB18" s="444"/>
      <c r="AC18" s="444">
        <v>0.9</v>
      </c>
      <c r="AD18" s="444"/>
      <c r="AE18" s="444">
        <v>0.9</v>
      </c>
      <c r="AF18" s="444"/>
      <c r="AG18" s="173">
        <v>0.9</v>
      </c>
      <c r="AH18" s="173">
        <v>0</v>
      </c>
      <c r="AI18" s="444">
        <v>0.9</v>
      </c>
      <c r="AJ18" s="444"/>
      <c r="AK18" s="444">
        <v>0.9</v>
      </c>
      <c r="AL18" s="444"/>
      <c r="AM18" s="444">
        <v>0.9</v>
      </c>
      <c r="AN18" s="444"/>
      <c r="AO18" s="173">
        <v>0.9</v>
      </c>
      <c r="AP18" s="173">
        <v>0</v>
      </c>
      <c r="AQ18" s="260">
        <v>0.9</v>
      </c>
      <c r="AR18" s="260">
        <v>0.45222026765870471</v>
      </c>
      <c r="AS18" s="274">
        <f t="shared" si="0"/>
        <v>0.50246696406522739</v>
      </c>
    </row>
    <row r="19" spans="2:45" ht="150" customHeight="1">
      <c r="B19" s="859"/>
      <c r="C19" s="265" t="s">
        <v>530</v>
      </c>
      <c r="D19" s="266">
        <v>0.9</v>
      </c>
      <c r="E19" s="253" t="s">
        <v>539</v>
      </c>
      <c r="F19" s="253" t="s">
        <v>540</v>
      </c>
      <c r="G19" s="275">
        <v>1</v>
      </c>
      <c r="H19" s="272" t="s">
        <v>541</v>
      </c>
      <c r="I19" s="272" t="s">
        <v>542</v>
      </c>
      <c r="J19" s="255" t="s">
        <v>538</v>
      </c>
      <c r="K19" s="444">
        <v>0.9</v>
      </c>
      <c r="L19" s="444">
        <v>0.97484276729559804</v>
      </c>
      <c r="M19" s="444">
        <v>0.9</v>
      </c>
      <c r="N19" s="444">
        <v>0.92178770949720701</v>
      </c>
      <c r="O19" s="444">
        <v>0.9</v>
      </c>
      <c r="P19" s="444">
        <v>0.94761904761904803</v>
      </c>
      <c r="Q19" s="173">
        <v>0.9</v>
      </c>
      <c r="R19" s="173">
        <v>0.94808317480395099</v>
      </c>
      <c r="S19" s="444">
        <v>0.9</v>
      </c>
      <c r="T19" s="444">
        <v>0.88652482269503541</v>
      </c>
      <c r="U19" s="444">
        <v>0.9</v>
      </c>
      <c r="V19" s="444">
        <v>0.95508982035928147</v>
      </c>
      <c r="W19" s="444">
        <v>0.9</v>
      </c>
      <c r="X19" s="444">
        <v>0.95321637426900585</v>
      </c>
      <c r="Y19" s="173">
        <v>0.9</v>
      </c>
      <c r="Z19" s="173">
        <v>0.93161033910777424</v>
      </c>
      <c r="AA19" s="444">
        <v>0.9</v>
      </c>
      <c r="AB19" s="444"/>
      <c r="AC19" s="444">
        <v>0.9</v>
      </c>
      <c r="AD19" s="444"/>
      <c r="AE19" s="444">
        <v>0.9</v>
      </c>
      <c r="AF19" s="444"/>
      <c r="AG19" s="173">
        <v>0.9</v>
      </c>
      <c r="AH19" s="173">
        <v>0</v>
      </c>
      <c r="AI19" s="444">
        <v>0.9</v>
      </c>
      <c r="AJ19" s="444"/>
      <c r="AK19" s="444">
        <v>0.9</v>
      </c>
      <c r="AL19" s="444"/>
      <c r="AM19" s="444">
        <v>0.9</v>
      </c>
      <c r="AN19" s="444"/>
      <c r="AO19" s="173">
        <v>0.9</v>
      </c>
      <c r="AP19" s="445">
        <v>0</v>
      </c>
      <c r="AQ19" s="260">
        <v>0.9</v>
      </c>
      <c r="AR19" s="260">
        <v>0.46992337847793131</v>
      </c>
      <c r="AS19" s="274">
        <f>IF(AND(AR19&gt;0,AQ19&gt;0),AR19/AQ19,0)</f>
        <v>0.52213708719770147</v>
      </c>
    </row>
    <row r="20" spans="2:45" ht="353.25" customHeight="1">
      <c r="B20" s="248" t="s">
        <v>907</v>
      </c>
      <c r="C20" s="224" t="s">
        <v>904</v>
      </c>
      <c r="D20" s="225">
        <v>1</v>
      </c>
      <c r="E20" s="226" t="s">
        <v>855</v>
      </c>
      <c r="F20" s="227" t="s">
        <v>856</v>
      </c>
      <c r="G20" s="228" t="s">
        <v>844</v>
      </c>
      <c r="H20" s="229" t="s">
        <v>857</v>
      </c>
      <c r="I20" s="230" t="s">
        <v>858</v>
      </c>
      <c r="J20" s="231" t="s">
        <v>963</v>
      </c>
      <c r="K20" s="232">
        <v>2.5757575757575757E-2</v>
      </c>
      <c r="L20" s="232">
        <v>2.5757575757575799E-2</v>
      </c>
      <c r="M20" s="232">
        <v>0.23575757575757575</v>
      </c>
      <c r="N20" s="232">
        <v>0.15</v>
      </c>
      <c r="O20" s="232">
        <v>0.16909090909090907</v>
      </c>
      <c r="P20" s="232">
        <v>0.09</v>
      </c>
      <c r="Q20" s="233">
        <v>0.43060606060606055</v>
      </c>
      <c r="R20" s="233">
        <v>0.26575757575757575</v>
      </c>
      <c r="S20" s="232">
        <v>0.13575757575757574</v>
      </c>
      <c r="T20" s="232">
        <v>0.15</v>
      </c>
      <c r="U20" s="232">
        <v>0.10242424242424242</v>
      </c>
      <c r="V20" s="232">
        <v>0.13</v>
      </c>
      <c r="W20" s="232">
        <v>3.5757575757575759E-2</v>
      </c>
      <c r="X20" s="232">
        <v>0.08</v>
      </c>
      <c r="Y20" s="233">
        <v>0.27393939393939393</v>
      </c>
      <c r="Z20" s="233">
        <v>0.36000000000000004</v>
      </c>
      <c r="AA20" s="232">
        <v>3.5757575757575759E-2</v>
      </c>
      <c r="AB20" s="232"/>
      <c r="AC20" s="232">
        <v>8.5757575757575755E-2</v>
      </c>
      <c r="AD20" s="232"/>
      <c r="AE20" s="232">
        <v>3.5757575757575759E-2</v>
      </c>
      <c r="AF20" s="232"/>
      <c r="AG20" s="233">
        <v>0.15727272727272729</v>
      </c>
      <c r="AH20" s="233">
        <v>0</v>
      </c>
      <c r="AI20" s="232">
        <v>3.5757575757575759E-2</v>
      </c>
      <c r="AJ20" s="232"/>
      <c r="AK20" s="232">
        <v>8.5757575757575755E-2</v>
      </c>
      <c r="AL20" s="232"/>
      <c r="AM20" s="232">
        <v>1.6666666666666666E-2</v>
      </c>
      <c r="AN20" s="232"/>
      <c r="AO20" s="233">
        <v>0.13818181818181818</v>
      </c>
      <c r="AP20" s="233">
        <v>0</v>
      </c>
      <c r="AQ20" s="233">
        <v>1</v>
      </c>
      <c r="AR20" s="233">
        <v>0.62575757575757573</v>
      </c>
      <c r="AS20" s="262">
        <f t="shared" si="0"/>
        <v>0.62575757575757573</v>
      </c>
    </row>
    <row r="21" spans="2:45" ht="23.25">
      <c r="B21" s="860" t="s">
        <v>377</v>
      </c>
      <c r="C21" s="861"/>
      <c r="D21" s="861"/>
      <c r="E21" s="861"/>
      <c r="F21" s="861"/>
      <c r="G21" s="861"/>
      <c r="H21" s="861"/>
      <c r="I21" s="861"/>
      <c r="J21" s="861"/>
      <c r="K21" s="861"/>
      <c r="L21" s="861"/>
      <c r="M21" s="861"/>
      <c r="N21" s="861"/>
      <c r="O21" s="861"/>
      <c r="P21" s="861"/>
      <c r="Q21" s="861"/>
      <c r="R21" s="861"/>
      <c r="S21" s="861"/>
      <c r="T21" s="861"/>
      <c r="U21" s="861"/>
      <c r="V21" s="861"/>
      <c r="W21" s="861"/>
      <c r="X21" s="861"/>
      <c r="Y21" s="861"/>
      <c r="Z21" s="861"/>
      <c r="AA21" s="861"/>
      <c r="AB21" s="861"/>
      <c r="AC21" s="861"/>
      <c r="AD21" s="861"/>
      <c r="AE21" s="861"/>
      <c r="AF21" s="861"/>
      <c r="AG21" s="861"/>
      <c r="AH21" s="861"/>
      <c r="AI21" s="861"/>
      <c r="AJ21" s="861"/>
      <c r="AK21" s="861"/>
      <c r="AL21" s="861"/>
      <c r="AM21" s="861"/>
      <c r="AN21" s="861"/>
      <c r="AO21" s="861"/>
      <c r="AP21" s="861"/>
      <c r="AQ21" s="861"/>
      <c r="AR21" s="862"/>
      <c r="AS21" s="100">
        <f>AVERAGE(AS13:AS19)</f>
        <v>0.44994343589470415</v>
      </c>
    </row>
    <row r="22" spans="2:45" ht="17.25">
      <c r="B22" s="239"/>
      <c r="C22" s="239"/>
      <c r="D22" s="240"/>
      <c r="E22" s="239"/>
      <c r="F22" s="239"/>
      <c r="G22" s="239"/>
      <c r="H22" s="239"/>
      <c r="I22" s="239"/>
      <c r="J22" s="241"/>
    </row>
    <row r="23" spans="2:45" ht="30.75" customHeight="1">
      <c r="B23" s="133" t="s">
        <v>185</v>
      </c>
      <c r="C23" s="876"/>
      <c r="D23" s="877"/>
      <c r="E23" s="877"/>
      <c r="F23" s="877"/>
      <c r="G23" s="877"/>
      <c r="H23" s="877"/>
      <c r="I23" s="877"/>
      <c r="J23" s="878"/>
    </row>
    <row r="24" spans="2:45" ht="17.25">
      <c r="B24" s="239"/>
      <c r="C24" s="834"/>
      <c r="D24" s="834"/>
      <c r="E24" s="834"/>
      <c r="F24" s="834"/>
      <c r="G24" s="834"/>
      <c r="H24" s="834"/>
      <c r="I24" s="834"/>
      <c r="J24" s="834"/>
    </row>
    <row r="25" spans="2:45" ht="30" customHeight="1">
      <c r="B25" s="134" t="s">
        <v>428</v>
      </c>
      <c r="C25" s="871">
        <v>43448</v>
      </c>
      <c r="D25" s="872"/>
      <c r="E25" s="239"/>
      <c r="F25" s="239"/>
      <c r="G25" s="276" t="s">
        <v>372</v>
      </c>
      <c r="H25" s="869" t="s">
        <v>905</v>
      </c>
      <c r="I25" s="870"/>
      <c r="J25" s="870"/>
    </row>
    <row r="26" spans="2:45" ht="13.5" customHeight="1">
      <c r="B26" s="239"/>
      <c r="C26" s="239"/>
      <c r="D26" s="240"/>
      <c r="E26" s="239"/>
      <c r="F26" s="239"/>
      <c r="G26" s="239"/>
      <c r="H26" s="239"/>
      <c r="I26" s="239"/>
      <c r="J26" s="241"/>
    </row>
    <row r="27" spans="2:45" ht="15" customHeight="1">
      <c r="B27" s="239"/>
      <c r="C27" s="239"/>
      <c r="D27" s="240"/>
      <c r="E27" s="239"/>
      <c r="F27" s="239"/>
      <c r="G27" s="239"/>
      <c r="H27" s="239"/>
      <c r="I27" s="239"/>
      <c r="J27" s="241"/>
    </row>
    <row r="28" spans="2:45" ht="17.25">
      <c r="B28" s="239"/>
      <c r="C28" s="239"/>
      <c r="D28" s="240"/>
      <c r="E28" s="239"/>
      <c r="F28" s="239"/>
      <c r="G28" s="239"/>
      <c r="H28" s="239"/>
      <c r="I28" s="239"/>
      <c r="J28" s="241"/>
    </row>
    <row r="29" spans="2:45" ht="15" customHeight="1">
      <c r="B29" s="239"/>
      <c r="C29" s="239"/>
      <c r="D29" s="240"/>
      <c r="E29" s="833"/>
      <c r="F29" s="833"/>
      <c r="G29" s="833"/>
      <c r="H29" s="833"/>
      <c r="I29" s="527"/>
      <c r="J29" s="239"/>
    </row>
    <row r="30" spans="2:45" ht="15" customHeight="1">
      <c r="B30" s="239"/>
      <c r="C30" s="239"/>
      <c r="D30" s="240"/>
      <c r="E30" s="239"/>
      <c r="F30" s="239"/>
      <c r="G30" s="241"/>
      <c r="H30" s="239"/>
      <c r="I30" s="239"/>
      <c r="J30" s="239"/>
    </row>
    <row r="31" spans="2:45" ht="15" customHeight="1">
      <c r="B31" s="239"/>
      <c r="C31" s="239"/>
      <c r="D31" s="240"/>
      <c r="E31" s="833"/>
      <c r="F31" s="833"/>
      <c r="G31" s="833"/>
      <c r="H31" s="833"/>
      <c r="I31" s="527"/>
      <c r="J31" s="239"/>
    </row>
    <row r="32" spans="2:45" ht="15" customHeight="1">
      <c r="B32" s="239"/>
      <c r="C32" s="239"/>
      <c r="D32" s="240"/>
      <c r="E32" s="239"/>
      <c r="F32" s="239"/>
      <c r="G32" s="241"/>
      <c r="H32" s="239"/>
      <c r="I32" s="239"/>
      <c r="J32" s="239"/>
    </row>
    <row r="33" spans="2:10" ht="15" customHeight="1">
      <c r="B33" s="239"/>
      <c r="C33" s="239"/>
      <c r="D33" s="240"/>
      <c r="E33" s="833"/>
      <c r="F33" s="833"/>
      <c r="G33" s="833"/>
      <c r="H33" s="833"/>
      <c r="I33" s="527"/>
      <c r="J33" s="239"/>
    </row>
  </sheetData>
  <sheetProtection algorithmName="SHA-512" hashValue="DIUKhsiVA7V346pDtKQrVoDmh81cJddcSYSIKloB4ypRnoOoY6l4TDhmLkB3N8SG4Vfil1sdYezyivmtWP3Brg==" saltValue="E1KbTIVso7TuR/4X+RD7Lg==" spinCount="100000" sheet="1" objects="1" scenarios="1"/>
  <dataConsolidate/>
  <mergeCells count="49">
    <mergeCell ref="AA11:AB11"/>
    <mergeCell ref="G9:G12"/>
    <mergeCell ref="H9:H12"/>
    <mergeCell ref="J9:J12"/>
    <mergeCell ref="I9:I12"/>
    <mergeCell ref="U11:V11"/>
    <mergeCell ref="K11:L11"/>
    <mergeCell ref="M11:N11"/>
    <mergeCell ref="O11:P11"/>
    <mergeCell ref="W11:X11"/>
    <mergeCell ref="Y11:Z11"/>
    <mergeCell ref="B2:B6"/>
    <mergeCell ref="AR5:AS5"/>
    <mergeCell ref="AR6:AS6"/>
    <mergeCell ref="C2:AQ6"/>
    <mergeCell ref="C23:J23"/>
    <mergeCell ref="AR2:AS2"/>
    <mergeCell ref="AR7:AS7"/>
    <mergeCell ref="AI10:AP10"/>
    <mergeCell ref="AQ8:AS8"/>
    <mergeCell ref="Q11:R11"/>
    <mergeCell ref="S11:T11"/>
    <mergeCell ref="AO11:AP11"/>
    <mergeCell ref="AI11:AJ11"/>
    <mergeCell ref="AC11:AD11"/>
    <mergeCell ref="K10:R10"/>
    <mergeCell ref="S10:Z10"/>
    <mergeCell ref="E33:H33"/>
    <mergeCell ref="C24:J24"/>
    <mergeCell ref="H25:J25"/>
    <mergeCell ref="E29:H29"/>
    <mergeCell ref="E31:H31"/>
    <mergeCell ref="C25:D25"/>
    <mergeCell ref="B13:B19"/>
    <mergeCell ref="B21:AR21"/>
    <mergeCell ref="AQ9:AQ12"/>
    <mergeCell ref="AR9:AR12"/>
    <mergeCell ref="AS9:AS12"/>
    <mergeCell ref="B9:B12"/>
    <mergeCell ref="C9:C12"/>
    <mergeCell ref="AA10:AH10"/>
    <mergeCell ref="K9:AP9"/>
    <mergeCell ref="D9:D12"/>
    <mergeCell ref="E9:E12"/>
    <mergeCell ref="F9:F12"/>
    <mergeCell ref="AK11:AL11"/>
    <mergeCell ref="AM11:AN11"/>
    <mergeCell ref="AG11:AH11"/>
    <mergeCell ref="AE11:AF11"/>
  </mergeCells>
  <conditionalFormatting sqref="AS13">
    <cfRule type="cellIs" dxfId="170" priority="16" operator="between">
      <formula>0.7</formula>
      <formula>1</formula>
    </cfRule>
    <cfRule type="cellIs" dxfId="169" priority="17" operator="between">
      <formula>0.51</formula>
      <formula>0.69</formula>
    </cfRule>
    <cfRule type="cellIs" dxfId="168" priority="18" operator="between">
      <formula>0</formula>
      <formula>0.5</formula>
    </cfRule>
  </conditionalFormatting>
  <conditionalFormatting sqref="AS16:AS18 AS20 AS14">
    <cfRule type="cellIs" dxfId="167" priority="10" operator="between">
      <formula>0.7</formula>
      <formula>1</formula>
    </cfRule>
    <cfRule type="cellIs" dxfId="166" priority="11" operator="between">
      <formula>0.51</formula>
      <formula>0.69</formula>
    </cfRule>
    <cfRule type="cellIs" dxfId="165" priority="12" operator="between">
      <formula>0</formula>
      <formula>0.5</formula>
    </cfRule>
  </conditionalFormatting>
  <conditionalFormatting sqref="AS15">
    <cfRule type="cellIs" dxfId="164" priority="4" operator="between">
      <formula>0.7</formula>
      <formula>1</formula>
    </cfRule>
    <cfRule type="cellIs" dxfId="163" priority="5" operator="between">
      <formula>0.51</formula>
      <formula>0.69</formula>
    </cfRule>
    <cfRule type="cellIs" dxfId="162" priority="6" operator="between">
      <formula>0</formula>
      <formula>0.5</formula>
    </cfRule>
  </conditionalFormatting>
  <conditionalFormatting sqref="AS19">
    <cfRule type="cellIs" dxfId="161" priority="1" operator="between">
      <formula>0.7</formula>
      <formula>1</formula>
    </cfRule>
    <cfRule type="cellIs" dxfId="160" priority="2" operator="between">
      <formula>0.51</formula>
      <formula>0.69</formula>
    </cfRule>
    <cfRule type="cellIs" dxfId="159" priority="3" operator="between">
      <formula>0</formula>
      <formula>0.5</formula>
    </cfRule>
  </conditionalFormatting>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9FF33"/>
  </sheetPr>
  <dimension ref="B1:AS30"/>
  <sheetViews>
    <sheetView topLeftCell="V15" zoomScale="55" zoomScaleNormal="55" workbookViewId="0">
      <selection activeCell="B18" sqref="B18:AR18"/>
    </sheetView>
  </sheetViews>
  <sheetFormatPr baseColWidth="10" defaultColWidth="17.28515625" defaultRowHeight="15" customHeight="1"/>
  <cols>
    <col min="1" max="1" width="4.28515625" style="158" customWidth="1"/>
    <col min="2" max="2" width="28.42578125" style="200" customWidth="1"/>
    <col min="3" max="3" width="28.5703125" style="200" customWidth="1"/>
    <col min="4" max="4" width="21.42578125" style="201" customWidth="1"/>
    <col min="5" max="7" width="21.42578125" style="200" customWidth="1"/>
    <col min="8" max="8" width="28.5703125" style="200" customWidth="1"/>
    <col min="9" max="9" width="50" style="200" customWidth="1"/>
    <col min="10" max="10" width="28.5703125" style="202" customWidth="1"/>
    <col min="11" max="42" width="14.28515625" style="158" customWidth="1"/>
    <col min="43" max="43" width="14.85546875" style="158" customWidth="1"/>
    <col min="44" max="45" width="15" style="158" customWidth="1"/>
    <col min="46" max="16384" width="17.28515625" style="158"/>
  </cols>
  <sheetData>
    <row r="1" spans="2:45" ht="18" thickBot="1"/>
    <row r="2" spans="2:45" ht="15.75">
      <c r="B2" s="777"/>
      <c r="C2" s="780" t="s">
        <v>467</v>
      </c>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c r="AP2" s="781"/>
      <c r="AQ2" s="782"/>
      <c r="AR2" s="789" t="s">
        <v>435</v>
      </c>
      <c r="AS2" s="790"/>
    </row>
    <row r="3" spans="2:45" ht="15.75">
      <c r="B3" s="778"/>
      <c r="C3" s="783"/>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c r="AM3" s="784"/>
      <c r="AN3" s="784"/>
      <c r="AO3" s="784"/>
      <c r="AP3" s="784"/>
      <c r="AQ3" s="851"/>
      <c r="AR3" s="277" t="s">
        <v>432</v>
      </c>
      <c r="AS3" s="204" t="s">
        <v>433</v>
      </c>
    </row>
    <row r="4" spans="2:45">
      <c r="B4" s="778"/>
      <c r="C4" s="783"/>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851"/>
      <c r="AR4" s="205">
        <v>3</v>
      </c>
      <c r="AS4" s="206" t="s">
        <v>511</v>
      </c>
    </row>
    <row r="5" spans="2:45" ht="15.75">
      <c r="B5" s="778"/>
      <c r="C5" s="783"/>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c r="AM5" s="784"/>
      <c r="AN5" s="784"/>
      <c r="AO5" s="784"/>
      <c r="AP5" s="784"/>
      <c r="AQ5" s="851"/>
      <c r="AR5" s="791" t="s">
        <v>434</v>
      </c>
      <c r="AS5" s="792"/>
    </row>
    <row r="6" spans="2:45" ht="15.75" thickBot="1">
      <c r="B6" s="779"/>
      <c r="C6" s="786"/>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8"/>
      <c r="AR6" s="793" t="s">
        <v>508</v>
      </c>
      <c r="AS6" s="794"/>
    </row>
    <row r="7" spans="2:45" ht="17.25">
      <c r="B7" s="207"/>
      <c r="C7" s="207"/>
      <c r="D7" s="208"/>
      <c r="E7" s="207"/>
      <c r="F7" s="207"/>
      <c r="G7" s="207"/>
      <c r="H7" s="207"/>
      <c r="I7" s="207"/>
      <c r="J7" s="209"/>
      <c r="AR7" s="775"/>
      <c r="AS7" s="776"/>
    </row>
    <row r="8" spans="2:45" ht="13.5">
      <c r="B8" s="210"/>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795"/>
      <c r="AR8" s="796"/>
      <c r="AS8" s="797"/>
    </row>
    <row r="9" spans="2:45" ht="15.75">
      <c r="B9" s="798" t="s">
        <v>431</v>
      </c>
      <c r="C9" s="798" t="s">
        <v>430</v>
      </c>
      <c r="D9" s="798" t="s">
        <v>471</v>
      </c>
      <c r="E9" s="798" t="s">
        <v>474</v>
      </c>
      <c r="F9" s="798" t="s">
        <v>475</v>
      </c>
      <c r="G9" s="798" t="s">
        <v>427</v>
      </c>
      <c r="H9" s="798" t="s">
        <v>421</v>
      </c>
      <c r="I9" s="798" t="s">
        <v>503</v>
      </c>
      <c r="J9" s="798" t="s">
        <v>7</v>
      </c>
      <c r="K9" s="847" t="s">
        <v>346</v>
      </c>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03" t="s">
        <v>347</v>
      </c>
      <c r="AR9" s="804" t="s">
        <v>348</v>
      </c>
      <c r="AS9" s="804" t="s">
        <v>378</v>
      </c>
    </row>
    <row r="10" spans="2:45" ht="15.75">
      <c r="B10" s="798"/>
      <c r="C10" s="798"/>
      <c r="D10" s="798"/>
      <c r="E10" s="798"/>
      <c r="F10" s="798"/>
      <c r="G10" s="798"/>
      <c r="H10" s="798"/>
      <c r="I10" s="798"/>
      <c r="J10" s="798"/>
      <c r="K10" s="835" t="s">
        <v>422</v>
      </c>
      <c r="L10" s="835"/>
      <c r="M10" s="835"/>
      <c r="N10" s="835"/>
      <c r="O10" s="835"/>
      <c r="P10" s="835"/>
      <c r="Q10" s="835"/>
      <c r="R10" s="835"/>
      <c r="S10" s="835" t="s">
        <v>423</v>
      </c>
      <c r="T10" s="835"/>
      <c r="U10" s="835"/>
      <c r="V10" s="835"/>
      <c r="W10" s="835"/>
      <c r="X10" s="835"/>
      <c r="Y10" s="835"/>
      <c r="Z10" s="835"/>
      <c r="AA10" s="835" t="s">
        <v>424</v>
      </c>
      <c r="AB10" s="835"/>
      <c r="AC10" s="835"/>
      <c r="AD10" s="835"/>
      <c r="AE10" s="835"/>
      <c r="AF10" s="835"/>
      <c r="AG10" s="835"/>
      <c r="AH10" s="835"/>
      <c r="AI10" s="835" t="s">
        <v>425</v>
      </c>
      <c r="AJ10" s="835"/>
      <c r="AK10" s="835"/>
      <c r="AL10" s="835"/>
      <c r="AM10" s="835"/>
      <c r="AN10" s="835"/>
      <c r="AO10" s="835"/>
      <c r="AP10" s="835"/>
      <c r="AQ10" s="803"/>
      <c r="AR10" s="804"/>
      <c r="AS10" s="804"/>
    </row>
    <row r="11" spans="2:45" ht="15.75">
      <c r="B11" s="798"/>
      <c r="C11" s="798"/>
      <c r="D11" s="798"/>
      <c r="E11" s="798"/>
      <c r="F11" s="798"/>
      <c r="G11" s="798"/>
      <c r="H11" s="798"/>
      <c r="I11" s="798"/>
      <c r="J11" s="798"/>
      <c r="K11" s="835" t="s">
        <v>353</v>
      </c>
      <c r="L11" s="835"/>
      <c r="M11" s="835" t="s">
        <v>354</v>
      </c>
      <c r="N11" s="835"/>
      <c r="O11" s="838" t="s">
        <v>355</v>
      </c>
      <c r="P11" s="839"/>
      <c r="Q11" s="836" t="s">
        <v>356</v>
      </c>
      <c r="R11" s="837"/>
      <c r="S11" s="835" t="s">
        <v>429</v>
      </c>
      <c r="T11" s="835"/>
      <c r="U11" s="835" t="s">
        <v>358</v>
      </c>
      <c r="V11" s="835"/>
      <c r="W11" s="835" t="s">
        <v>359</v>
      </c>
      <c r="X11" s="835"/>
      <c r="Y11" s="836" t="s">
        <v>356</v>
      </c>
      <c r="Z11" s="837"/>
      <c r="AA11" s="835" t="s">
        <v>360</v>
      </c>
      <c r="AB11" s="835"/>
      <c r="AC11" s="835" t="s">
        <v>361</v>
      </c>
      <c r="AD11" s="835"/>
      <c r="AE11" s="835" t="s">
        <v>362</v>
      </c>
      <c r="AF11" s="835"/>
      <c r="AG11" s="836" t="s">
        <v>356</v>
      </c>
      <c r="AH11" s="837"/>
      <c r="AI11" s="835" t="s">
        <v>363</v>
      </c>
      <c r="AJ11" s="835"/>
      <c r="AK11" s="835" t="s">
        <v>364</v>
      </c>
      <c r="AL11" s="835"/>
      <c r="AM11" s="835" t="s">
        <v>365</v>
      </c>
      <c r="AN11" s="835"/>
      <c r="AO11" s="836" t="s">
        <v>426</v>
      </c>
      <c r="AP11" s="837"/>
      <c r="AQ11" s="803"/>
      <c r="AR11" s="804"/>
      <c r="AS11" s="804"/>
    </row>
    <row r="12" spans="2:45" ht="13.5">
      <c r="B12" s="846"/>
      <c r="C12" s="846"/>
      <c r="D12" s="846"/>
      <c r="E12" s="846"/>
      <c r="F12" s="846"/>
      <c r="G12" s="846"/>
      <c r="H12" s="846"/>
      <c r="I12" s="846"/>
      <c r="J12" s="846"/>
      <c r="K12" s="179" t="s">
        <v>366</v>
      </c>
      <c r="L12" s="180" t="s">
        <v>367</v>
      </c>
      <c r="M12" s="179" t="s">
        <v>366</v>
      </c>
      <c r="N12" s="180" t="s">
        <v>367</v>
      </c>
      <c r="O12" s="179" t="s">
        <v>366</v>
      </c>
      <c r="P12" s="180" t="s">
        <v>367</v>
      </c>
      <c r="Q12" s="181" t="s">
        <v>366</v>
      </c>
      <c r="R12" s="182" t="s">
        <v>367</v>
      </c>
      <c r="S12" s="179" t="s">
        <v>366</v>
      </c>
      <c r="T12" s="180" t="s">
        <v>367</v>
      </c>
      <c r="U12" s="179" t="s">
        <v>366</v>
      </c>
      <c r="V12" s="180" t="s">
        <v>367</v>
      </c>
      <c r="W12" s="179" t="s">
        <v>366</v>
      </c>
      <c r="X12" s="180" t="s">
        <v>367</v>
      </c>
      <c r="Y12" s="181" t="s">
        <v>366</v>
      </c>
      <c r="Z12" s="182" t="s">
        <v>367</v>
      </c>
      <c r="AA12" s="179" t="s">
        <v>366</v>
      </c>
      <c r="AB12" s="180" t="s">
        <v>367</v>
      </c>
      <c r="AC12" s="179" t="s">
        <v>366</v>
      </c>
      <c r="AD12" s="180" t="s">
        <v>367</v>
      </c>
      <c r="AE12" s="179" t="s">
        <v>366</v>
      </c>
      <c r="AF12" s="180" t="s">
        <v>367</v>
      </c>
      <c r="AG12" s="181" t="s">
        <v>366</v>
      </c>
      <c r="AH12" s="182" t="s">
        <v>367</v>
      </c>
      <c r="AI12" s="179" t="s">
        <v>366</v>
      </c>
      <c r="AJ12" s="180" t="s">
        <v>367</v>
      </c>
      <c r="AK12" s="179" t="s">
        <v>366</v>
      </c>
      <c r="AL12" s="180" t="s">
        <v>367</v>
      </c>
      <c r="AM12" s="179" t="s">
        <v>366</v>
      </c>
      <c r="AN12" s="180" t="s">
        <v>367</v>
      </c>
      <c r="AO12" s="181" t="s">
        <v>366</v>
      </c>
      <c r="AP12" s="182" t="s">
        <v>367</v>
      </c>
      <c r="AQ12" s="803"/>
      <c r="AR12" s="804"/>
      <c r="AS12" s="804"/>
    </row>
    <row r="13" spans="2:45" ht="135" customHeight="1">
      <c r="B13" s="885" t="s">
        <v>910</v>
      </c>
      <c r="C13" s="212" t="s">
        <v>883</v>
      </c>
      <c r="D13" s="177">
        <v>1</v>
      </c>
      <c r="E13" s="278" t="s">
        <v>977</v>
      </c>
      <c r="F13" s="279" t="s">
        <v>978</v>
      </c>
      <c r="G13" s="280">
        <v>1</v>
      </c>
      <c r="H13" s="281" t="s">
        <v>884</v>
      </c>
      <c r="I13" s="282" t="s">
        <v>885</v>
      </c>
      <c r="J13" s="217" t="s">
        <v>886</v>
      </c>
      <c r="K13" s="283">
        <v>1</v>
      </c>
      <c r="L13" s="199">
        <v>1</v>
      </c>
      <c r="M13" s="283">
        <v>1</v>
      </c>
      <c r="N13" s="199">
        <v>1</v>
      </c>
      <c r="O13" s="283">
        <v>1</v>
      </c>
      <c r="P13" s="199">
        <v>1</v>
      </c>
      <c r="Q13" s="284">
        <f t="shared" ref="Q13:R15" si="0">(K13+M13+O13)/3</f>
        <v>1</v>
      </c>
      <c r="R13" s="284">
        <f t="shared" si="0"/>
        <v>1</v>
      </c>
      <c r="S13" s="283">
        <v>1</v>
      </c>
      <c r="T13" s="199">
        <v>1</v>
      </c>
      <c r="U13" s="283">
        <v>1</v>
      </c>
      <c r="V13" s="199">
        <v>1</v>
      </c>
      <c r="W13" s="283">
        <v>1</v>
      </c>
      <c r="X13" s="199">
        <v>1</v>
      </c>
      <c r="Y13" s="284">
        <f t="shared" ref="Y13:Z15" si="1">(S13+U13+W13)/3</f>
        <v>1</v>
      </c>
      <c r="Z13" s="284">
        <f t="shared" si="1"/>
        <v>1</v>
      </c>
      <c r="AA13" s="283">
        <v>1</v>
      </c>
      <c r="AB13" s="199"/>
      <c r="AC13" s="283">
        <v>1</v>
      </c>
      <c r="AD13" s="199"/>
      <c r="AE13" s="283">
        <v>1</v>
      </c>
      <c r="AF13" s="199"/>
      <c r="AG13" s="284">
        <f t="shared" ref="AG13:AH15" si="2">(AA13+AC13+AE13)/3</f>
        <v>1</v>
      </c>
      <c r="AH13" s="284">
        <f t="shared" si="2"/>
        <v>0</v>
      </c>
      <c r="AI13" s="283">
        <v>1</v>
      </c>
      <c r="AJ13" s="199"/>
      <c r="AK13" s="283">
        <v>1</v>
      </c>
      <c r="AL13" s="199"/>
      <c r="AM13" s="283">
        <v>1</v>
      </c>
      <c r="AN13" s="199"/>
      <c r="AO13" s="284">
        <f t="shared" ref="AO13:AP15" si="3">(AI13+AK13+AM13)/3</f>
        <v>1</v>
      </c>
      <c r="AP13" s="284">
        <f t="shared" si="3"/>
        <v>0</v>
      </c>
      <c r="AQ13" s="284">
        <f t="shared" ref="AQ13:AR15" si="4">(Q13+Y13+AG13+AO13)/4</f>
        <v>1</v>
      </c>
      <c r="AR13" s="284">
        <f t="shared" si="4"/>
        <v>0.5</v>
      </c>
      <c r="AS13" s="285">
        <f>IF(AND(AR13&gt;0,AQ13&gt;0),AR13/AQ13,0)</f>
        <v>0.5</v>
      </c>
    </row>
    <row r="14" spans="2:45" ht="142.5">
      <c r="B14" s="886"/>
      <c r="C14" s="212" t="s">
        <v>887</v>
      </c>
      <c r="D14" s="177">
        <v>1</v>
      </c>
      <c r="E14" s="278" t="s">
        <v>888</v>
      </c>
      <c r="F14" s="279" t="s">
        <v>978</v>
      </c>
      <c r="G14" s="280">
        <v>1</v>
      </c>
      <c r="H14" s="281" t="s">
        <v>889</v>
      </c>
      <c r="I14" s="282" t="s">
        <v>890</v>
      </c>
      <c r="J14" s="217" t="s">
        <v>886</v>
      </c>
      <c r="K14" s="283">
        <v>1</v>
      </c>
      <c r="L14" s="199">
        <v>1</v>
      </c>
      <c r="M14" s="283">
        <v>1</v>
      </c>
      <c r="N14" s="199">
        <v>1</v>
      </c>
      <c r="O14" s="283">
        <v>1</v>
      </c>
      <c r="P14" s="199">
        <v>1</v>
      </c>
      <c r="Q14" s="284">
        <f t="shared" si="0"/>
        <v>1</v>
      </c>
      <c r="R14" s="284">
        <f t="shared" si="0"/>
        <v>1</v>
      </c>
      <c r="S14" s="283">
        <v>1</v>
      </c>
      <c r="T14" s="199">
        <v>1</v>
      </c>
      <c r="U14" s="283">
        <v>1</v>
      </c>
      <c r="V14" s="199">
        <v>1</v>
      </c>
      <c r="W14" s="283">
        <v>1</v>
      </c>
      <c r="X14" s="199">
        <v>1</v>
      </c>
      <c r="Y14" s="284">
        <f t="shared" si="1"/>
        <v>1</v>
      </c>
      <c r="Z14" s="284">
        <f t="shared" si="1"/>
        <v>1</v>
      </c>
      <c r="AA14" s="283">
        <v>1</v>
      </c>
      <c r="AB14" s="199"/>
      <c r="AC14" s="283">
        <v>1</v>
      </c>
      <c r="AD14" s="199"/>
      <c r="AE14" s="283">
        <v>1</v>
      </c>
      <c r="AF14" s="199"/>
      <c r="AG14" s="284">
        <f t="shared" si="2"/>
        <v>1</v>
      </c>
      <c r="AH14" s="284">
        <f t="shared" si="2"/>
        <v>0</v>
      </c>
      <c r="AI14" s="283">
        <v>1</v>
      </c>
      <c r="AJ14" s="199"/>
      <c r="AK14" s="283">
        <v>1</v>
      </c>
      <c r="AL14" s="199"/>
      <c r="AM14" s="283">
        <v>1</v>
      </c>
      <c r="AN14" s="199"/>
      <c r="AO14" s="284">
        <f t="shared" si="3"/>
        <v>1</v>
      </c>
      <c r="AP14" s="284">
        <f t="shared" si="3"/>
        <v>0</v>
      </c>
      <c r="AQ14" s="284">
        <f t="shared" si="4"/>
        <v>1</v>
      </c>
      <c r="AR14" s="284">
        <f t="shared" si="4"/>
        <v>0.5</v>
      </c>
      <c r="AS14" s="285">
        <f>IF(AND(AR14&gt;0,AQ14&gt;0),AR14/AQ14,0)</f>
        <v>0.5</v>
      </c>
    </row>
    <row r="15" spans="2:45" ht="128.25">
      <c r="B15" s="887"/>
      <c r="C15" s="212" t="s">
        <v>891</v>
      </c>
      <c r="D15" s="177">
        <v>1</v>
      </c>
      <c r="E15" s="278" t="s">
        <v>892</v>
      </c>
      <c r="F15" s="279" t="s">
        <v>978</v>
      </c>
      <c r="G15" s="280">
        <v>1</v>
      </c>
      <c r="H15" s="281" t="s">
        <v>889</v>
      </c>
      <c r="I15" s="282" t="s">
        <v>893</v>
      </c>
      <c r="J15" s="217" t="s">
        <v>886</v>
      </c>
      <c r="K15" s="283">
        <v>1</v>
      </c>
      <c r="L15" s="199">
        <v>1</v>
      </c>
      <c r="M15" s="283">
        <v>1</v>
      </c>
      <c r="N15" s="199">
        <v>1</v>
      </c>
      <c r="O15" s="283">
        <v>1</v>
      </c>
      <c r="P15" s="199">
        <v>1</v>
      </c>
      <c r="Q15" s="284">
        <f t="shared" si="0"/>
        <v>1</v>
      </c>
      <c r="R15" s="284">
        <f t="shared" si="0"/>
        <v>1</v>
      </c>
      <c r="S15" s="283">
        <v>1</v>
      </c>
      <c r="T15" s="199">
        <v>1</v>
      </c>
      <c r="U15" s="283">
        <v>1</v>
      </c>
      <c r="V15" s="199">
        <v>1</v>
      </c>
      <c r="W15" s="283">
        <v>1</v>
      </c>
      <c r="X15" s="199">
        <v>1</v>
      </c>
      <c r="Y15" s="284">
        <f t="shared" si="1"/>
        <v>1</v>
      </c>
      <c r="Z15" s="284">
        <f t="shared" si="1"/>
        <v>1</v>
      </c>
      <c r="AA15" s="283">
        <v>1</v>
      </c>
      <c r="AB15" s="199"/>
      <c r="AC15" s="283">
        <v>1</v>
      </c>
      <c r="AD15" s="199"/>
      <c r="AE15" s="283">
        <v>1</v>
      </c>
      <c r="AF15" s="199"/>
      <c r="AG15" s="284">
        <f t="shared" si="2"/>
        <v>1</v>
      </c>
      <c r="AH15" s="284">
        <f t="shared" si="2"/>
        <v>0</v>
      </c>
      <c r="AI15" s="283">
        <v>1</v>
      </c>
      <c r="AJ15" s="199"/>
      <c r="AK15" s="283">
        <v>1</v>
      </c>
      <c r="AL15" s="199"/>
      <c r="AM15" s="283">
        <v>1</v>
      </c>
      <c r="AN15" s="199"/>
      <c r="AO15" s="284">
        <f t="shared" si="3"/>
        <v>1</v>
      </c>
      <c r="AP15" s="284">
        <f t="shared" si="3"/>
        <v>0</v>
      </c>
      <c r="AQ15" s="284">
        <f t="shared" si="4"/>
        <v>1</v>
      </c>
      <c r="AR15" s="284">
        <f t="shared" si="4"/>
        <v>0.5</v>
      </c>
      <c r="AS15" s="285">
        <f>IF(AND(AR15&gt;0,AQ15&gt;0),AR15/AQ15,0)</f>
        <v>0.5</v>
      </c>
    </row>
    <row r="16" spans="2:45" ht="327.75">
      <c r="B16" s="248" t="s">
        <v>907</v>
      </c>
      <c r="C16" s="224" t="s">
        <v>904</v>
      </c>
      <c r="D16" s="225">
        <v>1</v>
      </c>
      <c r="E16" s="226" t="s">
        <v>855</v>
      </c>
      <c r="F16" s="227" t="s">
        <v>856</v>
      </c>
      <c r="G16" s="228" t="s">
        <v>844</v>
      </c>
      <c r="H16" s="229" t="s">
        <v>857</v>
      </c>
      <c r="I16" s="230" t="s">
        <v>858</v>
      </c>
      <c r="J16" s="231" t="s">
        <v>963</v>
      </c>
      <c r="K16" s="232">
        <v>2.5757575757575757E-2</v>
      </c>
      <c r="L16" s="196">
        <v>2.5757575757575799E-2</v>
      </c>
      <c r="M16" s="232">
        <v>0.23575757575757575</v>
      </c>
      <c r="N16" s="196">
        <v>0.235757575757576</v>
      </c>
      <c r="O16" s="232">
        <v>0.16909090909090907</v>
      </c>
      <c r="P16" s="196">
        <v>0.16909090909090899</v>
      </c>
      <c r="Q16" s="233">
        <f>K16+M16+O16</f>
        <v>0.43060606060606055</v>
      </c>
      <c r="R16" s="233">
        <f>L16+N16+P16</f>
        <v>0.43060606060606077</v>
      </c>
      <c r="S16" s="232">
        <v>0.13575757575757574</v>
      </c>
      <c r="T16" s="196">
        <f>S16</f>
        <v>0.13575757575757574</v>
      </c>
      <c r="U16" s="232">
        <v>0.10242424242424242</v>
      </c>
      <c r="V16" s="196">
        <f>U16</f>
        <v>0.10242424242424242</v>
      </c>
      <c r="W16" s="232">
        <v>3.5757575757575759E-2</v>
      </c>
      <c r="X16" s="196">
        <f>W16</f>
        <v>3.5757575757575759E-2</v>
      </c>
      <c r="Y16" s="233">
        <f>S16+U16+W16</f>
        <v>0.27393939393939393</v>
      </c>
      <c r="Z16" s="233">
        <f>T16+V16+X16</f>
        <v>0.27393939393939393</v>
      </c>
      <c r="AA16" s="232">
        <v>3.5757575757575759E-2</v>
      </c>
      <c r="AB16" s="196"/>
      <c r="AC16" s="232">
        <v>8.5757575757575755E-2</v>
      </c>
      <c r="AD16" s="196"/>
      <c r="AE16" s="232">
        <v>3.5757575757575759E-2</v>
      </c>
      <c r="AF16" s="196"/>
      <c r="AG16" s="233">
        <f>AA16+AC16+AE16</f>
        <v>0.15727272727272729</v>
      </c>
      <c r="AH16" s="233">
        <f>AB16+AD16+AF16</f>
        <v>0</v>
      </c>
      <c r="AI16" s="232">
        <v>3.5757575757575759E-2</v>
      </c>
      <c r="AJ16" s="196"/>
      <c r="AK16" s="232">
        <v>8.5757575757575755E-2</v>
      </c>
      <c r="AL16" s="196"/>
      <c r="AM16" s="232">
        <v>1.6666666666666666E-2</v>
      </c>
      <c r="AN16" s="196"/>
      <c r="AO16" s="233">
        <f>AI16+AK16+AM16</f>
        <v>0.13818181818181818</v>
      </c>
      <c r="AP16" s="233">
        <f>AJ16+AL16+AN16</f>
        <v>0</v>
      </c>
      <c r="AQ16" s="233">
        <f>Q16+Y16+AG16+AO16</f>
        <v>1</v>
      </c>
      <c r="AR16" s="233">
        <f>R16+Z16+AH16+AP16</f>
        <v>0.7045454545454547</v>
      </c>
      <c r="AS16" s="285">
        <f>IF(AND(AR16&gt;0,AQ16&gt;0),AR16/AQ16,0)</f>
        <v>0.7045454545454547</v>
      </c>
    </row>
    <row r="17" spans="2:45" ht="23.25" hidden="1">
      <c r="B17" s="234"/>
      <c r="C17" s="234"/>
      <c r="D17" s="213"/>
      <c r="E17" s="286"/>
      <c r="F17" s="214"/>
      <c r="G17" s="215"/>
      <c r="H17" s="216"/>
      <c r="I17" s="235"/>
      <c r="J17" s="217"/>
      <c r="K17" s="287">
        <v>0</v>
      </c>
      <c r="L17" s="287">
        <v>0</v>
      </c>
      <c r="M17" s="287">
        <v>0</v>
      </c>
      <c r="N17" s="287">
        <v>0</v>
      </c>
      <c r="O17" s="287">
        <v>0</v>
      </c>
      <c r="P17" s="287">
        <v>0</v>
      </c>
      <c r="Q17" s="288">
        <f>K17+M17+O17</f>
        <v>0</v>
      </c>
      <c r="R17" s="288">
        <f>L17+N17+P17</f>
        <v>0</v>
      </c>
      <c r="S17" s="287">
        <v>0</v>
      </c>
      <c r="T17" s="287">
        <v>0</v>
      </c>
      <c r="U17" s="287">
        <v>0</v>
      </c>
      <c r="V17" s="287">
        <v>0</v>
      </c>
      <c r="W17" s="287">
        <v>0</v>
      </c>
      <c r="X17" s="287">
        <v>0</v>
      </c>
      <c r="Y17" s="288">
        <f>S17+U17+W17</f>
        <v>0</v>
      </c>
      <c r="Z17" s="288">
        <f>T17+V17+X17</f>
        <v>0</v>
      </c>
      <c r="AA17" s="287">
        <v>0</v>
      </c>
      <c r="AB17" s="287">
        <v>0</v>
      </c>
      <c r="AC17" s="287">
        <v>0</v>
      </c>
      <c r="AD17" s="287">
        <v>0</v>
      </c>
      <c r="AE17" s="289">
        <v>0</v>
      </c>
      <c r="AF17" s="289">
        <v>0</v>
      </c>
      <c r="AG17" s="288">
        <f>AA17+AC17+AE17</f>
        <v>0</v>
      </c>
      <c r="AH17" s="288">
        <f>AB17+AD17+AF17</f>
        <v>0</v>
      </c>
      <c r="AI17" s="287">
        <v>0</v>
      </c>
      <c r="AJ17" s="287">
        <v>0</v>
      </c>
      <c r="AK17" s="287">
        <v>0</v>
      </c>
      <c r="AL17" s="287">
        <v>0</v>
      </c>
      <c r="AM17" s="287">
        <v>0</v>
      </c>
      <c r="AN17" s="287">
        <v>0</v>
      </c>
      <c r="AO17" s="288">
        <f>AI17+AK17+AM17</f>
        <v>0</v>
      </c>
      <c r="AP17" s="288">
        <f>AJ17+AL17+AN17</f>
        <v>0</v>
      </c>
      <c r="AQ17" s="190">
        <f>Q17+Y17+AG17+AO17</f>
        <v>0</v>
      </c>
      <c r="AR17" s="290">
        <f>R17+Z17+AH17+AP17</f>
        <v>0</v>
      </c>
      <c r="AS17" s="285">
        <f>IF(AND(AR17&gt;0,AQ17&gt;0),AR17/AQ17,0)</f>
        <v>0</v>
      </c>
    </row>
    <row r="18" spans="2:45" ht="23.25">
      <c r="B18" s="840" t="s">
        <v>377</v>
      </c>
      <c r="C18" s="841"/>
      <c r="D18" s="841"/>
      <c r="E18" s="841"/>
      <c r="F18" s="841"/>
      <c r="G18" s="841"/>
      <c r="H18" s="841"/>
      <c r="I18" s="841"/>
      <c r="J18" s="841"/>
      <c r="K18" s="841"/>
      <c r="L18" s="841"/>
      <c r="M18" s="841"/>
      <c r="N18" s="841"/>
      <c r="O18" s="841"/>
      <c r="P18" s="841"/>
      <c r="Q18" s="841"/>
      <c r="R18" s="841"/>
      <c r="S18" s="841"/>
      <c r="T18" s="841"/>
      <c r="U18" s="841"/>
      <c r="V18" s="841"/>
      <c r="W18" s="841"/>
      <c r="X18" s="841"/>
      <c r="Y18" s="841"/>
      <c r="Z18" s="841"/>
      <c r="AA18" s="841"/>
      <c r="AB18" s="841"/>
      <c r="AC18" s="841"/>
      <c r="AD18" s="841"/>
      <c r="AE18" s="841"/>
      <c r="AF18" s="841"/>
      <c r="AG18" s="841"/>
      <c r="AH18" s="841"/>
      <c r="AI18" s="841"/>
      <c r="AJ18" s="841"/>
      <c r="AK18" s="841"/>
      <c r="AL18" s="841"/>
      <c r="AM18" s="841"/>
      <c r="AN18" s="841"/>
      <c r="AO18" s="841"/>
      <c r="AP18" s="841"/>
      <c r="AQ18" s="841"/>
      <c r="AR18" s="842"/>
      <c r="AS18" s="100">
        <f>AVERAGE(AS13:AS17)</f>
        <v>0.44090909090909092</v>
      </c>
    </row>
    <row r="19" spans="2:45" ht="17.25">
      <c r="B19" s="239"/>
      <c r="C19" s="239"/>
      <c r="D19" s="240"/>
      <c r="E19" s="239"/>
      <c r="F19" s="239"/>
      <c r="G19" s="239"/>
      <c r="H19" s="239"/>
      <c r="I19" s="239"/>
      <c r="J19" s="241"/>
    </row>
    <row r="20" spans="2:45" ht="15.75">
      <c r="B20" s="175" t="s">
        <v>185</v>
      </c>
      <c r="C20" s="843"/>
      <c r="D20" s="844"/>
      <c r="E20" s="844"/>
      <c r="F20" s="844"/>
      <c r="G20" s="844"/>
      <c r="H20" s="844"/>
      <c r="I20" s="844"/>
      <c r="J20" s="845"/>
    </row>
    <row r="21" spans="2:45" ht="17.25">
      <c r="B21" s="239"/>
      <c r="C21" s="834"/>
      <c r="D21" s="834"/>
      <c r="E21" s="834"/>
      <c r="F21" s="834"/>
      <c r="G21" s="834"/>
      <c r="H21" s="834"/>
      <c r="I21" s="834"/>
      <c r="J21" s="834"/>
    </row>
    <row r="22" spans="2:45" ht="31.5">
      <c r="B22" s="176" t="s">
        <v>428</v>
      </c>
      <c r="C22" s="829"/>
      <c r="D22" s="830"/>
      <c r="E22" s="239"/>
      <c r="F22" s="239"/>
      <c r="G22" s="242" t="s">
        <v>372</v>
      </c>
      <c r="H22" s="831" t="s">
        <v>908</v>
      </c>
      <c r="I22" s="832"/>
      <c r="J22" s="832"/>
    </row>
    <row r="23" spans="2:45" ht="17.25">
      <c r="B23" s="239"/>
      <c r="C23" s="239"/>
      <c r="D23" s="240"/>
      <c r="E23" s="239"/>
      <c r="F23" s="239"/>
      <c r="G23" s="239"/>
      <c r="H23" s="239"/>
      <c r="I23" s="239"/>
      <c r="J23" s="241"/>
    </row>
    <row r="24" spans="2:45" ht="17.25">
      <c r="B24" s="239"/>
      <c r="C24" s="239"/>
      <c r="D24" s="240"/>
      <c r="E24" s="239"/>
      <c r="F24" s="239"/>
      <c r="G24" s="239"/>
      <c r="H24" s="239"/>
      <c r="I24" s="239"/>
      <c r="J24" s="241"/>
    </row>
    <row r="25" spans="2:45" ht="17.25">
      <c r="B25" s="239"/>
      <c r="C25" s="239"/>
      <c r="D25" s="240"/>
      <c r="E25" s="239"/>
      <c r="F25" s="239"/>
      <c r="G25" s="239"/>
      <c r="H25" s="239"/>
      <c r="I25" s="239"/>
      <c r="J25" s="241"/>
    </row>
    <row r="26" spans="2:45" ht="17.25">
      <c r="B26" s="239"/>
      <c r="C26" s="239"/>
      <c r="D26" s="240"/>
      <c r="E26" s="833"/>
      <c r="F26" s="833"/>
      <c r="G26" s="833"/>
      <c r="H26" s="833"/>
      <c r="I26" s="243"/>
      <c r="J26" s="239"/>
    </row>
    <row r="27" spans="2:45" ht="17.25">
      <c r="B27" s="239"/>
      <c r="C27" s="239"/>
      <c r="D27" s="240"/>
      <c r="E27" s="239"/>
      <c r="F27" s="239"/>
      <c r="G27" s="241"/>
      <c r="H27" s="239"/>
      <c r="I27" s="239"/>
      <c r="J27" s="239"/>
    </row>
    <row r="28" spans="2:45" ht="17.25">
      <c r="B28" s="239"/>
      <c r="C28" s="239"/>
      <c r="D28" s="240"/>
      <c r="E28" s="833"/>
      <c r="F28" s="833"/>
      <c r="G28" s="833"/>
      <c r="H28" s="833"/>
      <c r="I28" s="243"/>
      <c r="J28" s="239"/>
    </row>
    <row r="29" spans="2:45" ht="17.25">
      <c r="B29" s="239"/>
      <c r="C29" s="239"/>
      <c r="D29" s="240"/>
      <c r="E29" s="239"/>
      <c r="F29" s="239"/>
      <c r="G29" s="241"/>
      <c r="H29" s="239"/>
      <c r="I29" s="239"/>
      <c r="J29" s="239"/>
    </row>
    <row r="30" spans="2:45" ht="17.25">
      <c r="B30" s="239"/>
      <c r="C30" s="239"/>
      <c r="D30" s="240"/>
      <c r="E30" s="833"/>
      <c r="F30" s="833"/>
      <c r="G30" s="833"/>
      <c r="H30" s="833"/>
      <c r="I30" s="243"/>
      <c r="J30" s="239"/>
    </row>
  </sheetData>
  <sheetProtection algorithmName="SHA-512" hashValue="HgAnJErQRQgSgyJy0PO3OZu+EXImOKJcW0cE/bcRe0B0NQ0FAmfpGQgX3frasW50ynigtFHtA9Qp6D83KyP/6A==" saltValue="rv1EHwuvr3Q6UoCKb0FIbw==" spinCount="100000" sheet="1" objects="1" scenarios="1" formatCells="0"/>
  <mergeCells count="49">
    <mergeCell ref="E26:H26"/>
    <mergeCell ref="E28:H28"/>
    <mergeCell ref="E30:H30"/>
    <mergeCell ref="B13:B15"/>
    <mergeCell ref="AM11:AN11"/>
    <mergeCell ref="W11:X11"/>
    <mergeCell ref="Y11:Z11"/>
    <mergeCell ref="B18:AR18"/>
    <mergeCell ref="C20:J20"/>
    <mergeCell ref="C21:J21"/>
    <mergeCell ref="C22:D22"/>
    <mergeCell ref="H22:J22"/>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conditionalFormatting sqref="AS13">
    <cfRule type="cellIs" dxfId="158" priority="4" operator="between">
      <formula>0.7</formula>
      <formula>1</formula>
    </cfRule>
    <cfRule type="cellIs" dxfId="157" priority="5" operator="between">
      <formula>0.51</formula>
      <formula>0.69</formula>
    </cfRule>
    <cfRule type="cellIs" dxfId="156" priority="6" operator="between">
      <formula>0</formula>
      <formula>0.5</formula>
    </cfRule>
  </conditionalFormatting>
  <conditionalFormatting sqref="AS14:AS17">
    <cfRule type="cellIs" dxfId="155" priority="1" operator="between">
      <formula>0.7</formula>
      <formula>1</formula>
    </cfRule>
    <cfRule type="cellIs" dxfId="154" priority="2" operator="between">
      <formula>0.51</formula>
      <formula>0.69</formula>
    </cfRule>
    <cfRule type="cellIs" dxfId="153" priority="3" operator="between">
      <formula>0</formula>
      <formula>0.5</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9FF33"/>
  </sheetPr>
  <dimension ref="B1:AT48"/>
  <sheetViews>
    <sheetView showGridLines="0" zoomScale="55" zoomScaleNormal="55" zoomScaleSheetLayoutView="55" workbookViewId="0">
      <selection activeCell="X15" sqref="X15"/>
    </sheetView>
  </sheetViews>
  <sheetFormatPr baseColWidth="10" defaultColWidth="17.28515625" defaultRowHeight="15" customHeight="1"/>
  <cols>
    <col min="1" max="1" width="6.7109375" style="158" customWidth="1"/>
    <col min="2" max="3" width="35.7109375" style="200" customWidth="1"/>
    <col min="4" max="4" width="20.7109375" style="201" customWidth="1"/>
    <col min="5" max="5" width="25.7109375" style="200" customWidth="1"/>
    <col min="6" max="7" width="31.28515625" style="200" customWidth="1"/>
    <col min="8" max="8" width="35.7109375" style="200" customWidth="1"/>
    <col min="9" max="9" width="50" style="200" customWidth="1"/>
    <col min="10" max="10" width="50.7109375" style="202" customWidth="1"/>
    <col min="11" max="11" width="18" style="158" customWidth="1"/>
    <col min="12" max="12" width="17.42578125" style="158" customWidth="1"/>
    <col min="13" max="16" width="17.42578125" style="158" bestFit="1" customWidth="1"/>
    <col min="17" max="17" width="19" style="158" bestFit="1" customWidth="1"/>
    <col min="18" max="19" width="17.42578125" style="158" bestFit="1" customWidth="1"/>
    <col min="20" max="20" width="17.28515625" style="158"/>
    <col min="21" max="21" width="17.42578125" style="158" bestFit="1" customWidth="1"/>
    <col min="22" max="22" width="17.42578125" style="158" customWidth="1"/>
    <col min="23" max="23" width="17.42578125" style="158" bestFit="1" customWidth="1"/>
    <col min="24" max="24" width="17.28515625" style="158"/>
    <col min="25" max="25" width="19" style="158" bestFit="1" customWidth="1"/>
    <col min="26" max="26" width="17.42578125" style="158" bestFit="1" customWidth="1"/>
    <col min="27" max="27" width="18.5703125" style="158" bestFit="1" customWidth="1"/>
    <col min="28" max="28" width="17.28515625" style="158"/>
    <col min="29" max="29" width="17.42578125" style="158" bestFit="1" customWidth="1"/>
    <col min="30" max="30" width="17.42578125" style="158" customWidth="1"/>
    <col min="31" max="31" width="17.42578125" style="158" bestFit="1" customWidth="1"/>
    <col min="32" max="32" width="17.28515625" style="158"/>
    <col min="33" max="33" width="19" style="158" bestFit="1" customWidth="1"/>
    <col min="34" max="34" width="17.42578125" style="158" bestFit="1" customWidth="1"/>
    <col min="35" max="42" width="17.42578125" style="158" customWidth="1"/>
    <col min="43" max="43" width="19" style="158" bestFit="1" customWidth="1"/>
    <col min="44" max="44" width="17.42578125" style="158" bestFit="1" customWidth="1"/>
    <col min="45" max="16384" width="17.28515625" style="158"/>
  </cols>
  <sheetData>
    <row r="1" spans="2:46" ht="18" thickBot="1"/>
    <row r="2" spans="2:46" ht="15.75">
      <c r="B2" s="777"/>
      <c r="C2" s="780" t="s">
        <v>467</v>
      </c>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c r="AP2" s="781"/>
      <c r="AQ2" s="782"/>
      <c r="AR2" s="789" t="s">
        <v>435</v>
      </c>
      <c r="AS2" s="790"/>
    </row>
    <row r="3" spans="2:46" ht="15.75">
      <c r="B3" s="778"/>
      <c r="C3" s="875"/>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c r="AM3" s="784"/>
      <c r="AN3" s="784"/>
      <c r="AO3" s="784"/>
      <c r="AP3" s="784"/>
      <c r="AQ3" s="851"/>
      <c r="AR3" s="291" t="s">
        <v>432</v>
      </c>
      <c r="AS3" s="250" t="s">
        <v>433</v>
      </c>
    </row>
    <row r="4" spans="2:46">
      <c r="B4" s="778"/>
      <c r="C4" s="875"/>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851"/>
      <c r="AR4" s="205">
        <v>3</v>
      </c>
      <c r="AS4" s="206" t="s">
        <v>511</v>
      </c>
    </row>
    <row r="5" spans="2:46" ht="15.75">
      <c r="B5" s="778"/>
      <c r="C5" s="875"/>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c r="AM5" s="784"/>
      <c r="AN5" s="784"/>
      <c r="AO5" s="784"/>
      <c r="AP5" s="784"/>
      <c r="AQ5" s="851"/>
      <c r="AR5" s="873" t="s">
        <v>434</v>
      </c>
      <c r="AS5" s="874"/>
    </row>
    <row r="6" spans="2:46" ht="15.75" thickBot="1">
      <c r="B6" s="779"/>
      <c r="C6" s="786"/>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8"/>
      <c r="AR6" s="793" t="s">
        <v>508</v>
      </c>
      <c r="AS6" s="794"/>
    </row>
    <row r="7" spans="2:46" ht="17.25">
      <c r="B7" s="207"/>
      <c r="C7" s="207"/>
      <c r="D7" s="208"/>
      <c r="E7" s="207"/>
      <c r="F7" s="207"/>
      <c r="G7" s="207"/>
      <c r="H7" s="207"/>
      <c r="I7" s="207"/>
      <c r="J7" s="209"/>
      <c r="AR7" s="879"/>
      <c r="AS7" s="880"/>
    </row>
    <row r="8" spans="2:46" ht="13.5">
      <c r="B8" s="210"/>
      <c r="C8" s="211"/>
      <c r="D8" s="211"/>
      <c r="E8" s="211"/>
      <c r="F8" s="211"/>
      <c r="G8" s="211"/>
      <c r="H8" s="211"/>
      <c r="I8" s="211"/>
      <c r="J8" s="292"/>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795"/>
      <c r="AR8" s="796"/>
      <c r="AS8" s="797"/>
    </row>
    <row r="9" spans="2:46" ht="15.75">
      <c r="B9" s="866" t="s">
        <v>431</v>
      </c>
      <c r="C9" s="866" t="s">
        <v>430</v>
      </c>
      <c r="D9" s="866" t="s">
        <v>4</v>
      </c>
      <c r="E9" s="866" t="s">
        <v>561</v>
      </c>
      <c r="F9" s="866" t="s">
        <v>562</v>
      </c>
      <c r="G9" s="905" t="s">
        <v>563</v>
      </c>
      <c r="H9" s="866" t="s">
        <v>421</v>
      </c>
      <c r="I9" s="866" t="s">
        <v>503</v>
      </c>
      <c r="J9" s="906" t="s">
        <v>7</v>
      </c>
      <c r="K9" s="847" t="s">
        <v>346</v>
      </c>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907" t="s">
        <v>347</v>
      </c>
      <c r="AR9" s="908" t="s">
        <v>348</v>
      </c>
      <c r="AS9" s="908" t="s">
        <v>378</v>
      </c>
    </row>
    <row r="10" spans="2:46" ht="15.75">
      <c r="B10" s="866"/>
      <c r="C10" s="866"/>
      <c r="D10" s="866"/>
      <c r="E10" s="866"/>
      <c r="F10" s="866"/>
      <c r="G10" s="866"/>
      <c r="H10" s="866"/>
      <c r="I10" s="866"/>
      <c r="J10" s="906"/>
      <c r="K10" s="895" t="s">
        <v>422</v>
      </c>
      <c r="L10" s="895"/>
      <c r="M10" s="895"/>
      <c r="N10" s="895"/>
      <c r="O10" s="895"/>
      <c r="P10" s="895"/>
      <c r="Q10" s="895"/>
      <c r="R10" s="895"/>
      <c r="S10" s="895" t="s">
        <v>423</v>
      </c>
      <c r="T10" s="895"/>
      <c r="U10" s="895"/>
      <c r="V10" s="895"/>
      <c r="W10" s="895"/>
      <c r="X10" s="895"/>
      <c r="Y10" s="895"/>
      <c r="Z10" s="895"/>
      <c r="AA10" s="895" t="s">
        <v>424</v>
      </c>
      <c r="AB10" s="895"/>
      <c r="AC10" s="895"/>
      <c r="AD10" s="895"/>
      <c r="AE10" s="895"/>
      <c r="AF10" s="895"/>
      <c r="AG10" s="895"/>
      <c r="AH10" s="895"/>
      <c r="AI10" s="895" t="s">
        <v>425</v>
      </c>
      <c r="AJ10" s="895"/>
      <c r="AK10" s="895"/>
      <c r="AL10" s="895"/>
      <c r="AM10" s="895"/>
      <c r="AN10" s="895"/>
      <c r="AO10" s="895"/>
      <c r="AP10" s="895"/>
      <c r="AQ10" s="907"/>
      <c r="AR10" s="908"/>
      <c r="AS10" s="908"/>
    </row>
    <row r="11" spans="2:46" ht="15.75">
      <c r="B11" s="866"/>
      <c r="C11" s="866"/>
      <c r="D11" s="866"/>
      <c r="E11" s="866"/>
      <c r="F11" s="866"/>
      <c r="G11" s="866"/>
      <c r="H11" s="866"/>
      <c r="I11" s="866"/>
      <c r="J11" s="906"/>
      <c r="K11" s="895" t="s">
        <v>353</v>
      </c>
      <c r="L11" s="895"/>
      <c r="M11" s="895" t="s">
        <v>354</v>
      </c>
      <c r="N11" s="895"/>
      <c r="O11" s="883" t="s">
        <v>355</v>
      </c>
      <c r="P11" s="904"/>
      <c r="Q11" s="867" t="s">
        <v>356</v>
      </c>
      <c r="R11" s="892"/>
      <c r="S11" s="895" t="s">
        <v>429</v>
      </c>
      <c r="T11" s="895"/>
      <c r="U11" s="895" t="s">
        <v>358</v>
      </c>
      <c r="V11" s="895"/>
      <c r="W11" s="895" t="s">
        <v>359</v>
      </c>
      <c r="X11" s="895"/>
      <c r="Y11" s="867" t="s">
        <v>356</v>
      </c>
      <c r="Z11" s="892"/>
      <c r="AA11" s="895" t="s">
        <v>360</v>
      </c>
      <c r="AB11" s="895"/>
      <c r="AC11" s="895" t="s">
        <v>361</v>
      </c>
      <c r="AD11" s="895"/>
      <c r="AE11" s="895" t="s">
        <v>362</v>
      </c>
      <c r="AF11" s="895"/>
      <c r="AG11" s="867" t="s">
        <v>356</v>
      </c>
      <c r="AH11" s="892"/>
      <c r="AI11" s="895" t="s">
        <v>363</v>
      </c>
      <c r="AJ11" s="895"/>
      <c r="AK11" s="895" t="s">
        <v>364</v>
      </c>
      <c r="AL11" s="895"/>
      <c r="AM11" s="895" t="s">
        <v>365</v>
      </c>
      <c r="AN11" s="895"/>
      <c r="AO11" s="867" t="s">
        <v>426</v>
      </c>
      <c r="AP11" s="892"/>
      <c r="AQ11" s="907"/>
      <c r="AR11" s="908"/>
      <c r="AS11" s="908"/>
    </row>
    <row r="12" spans="2:46" ht="15.75">
      <c r="B12" s="846"/>
      <c r="C12" s="846"/>
      <c r="D12" s="846"/>
      <c r="E12" s="846"/>
      <c r="F12" s="846"/>
      <c r="G12" s="846"/>
      <c r="H12" s="846"/>
      <c r="I12" s="846"/>
      <c r="J12" s="906"/>
      <c r="K12" s="139" t="s">
        <v>366</v>
      </c>
      <c r="L12" s="140" t="s">
        <v>367</v>
      </c>
      <c r="M12" s="139" t="s">
        <v>366</v>
      </c>
      <c r="N12" s="140" t="s">
        <v>367</v>
      </c>
      <c r="O12" s="139" t="s">
        <v>366</v>
      </c>
      <c r="P12" s="140" t="s">
        <v>367</v>
      </c>
      <c r="Q12" s="141" t="s">
        <v>366</v>
      </c>
      <c r="R12" s="142" t="s">
        <v>367</v>
      </c>
      <c r="S12" s="139" t="s">
        <v>366</v>
      </c>
      <c r="T12" s="140" t="s">
        <v>367</v>
      </c>
      <c r="U12" s="139" t="s">
        <v>366</v>
      </c>
      <c r="V12" s="140" t="s">
        <v>367</v>
      </c>
      <c r="W12" s="139" t="s">
        <v>366</v>
      </c>
      <c r="X12" s="140" t="s">
        <v>367</v>
      </c>
      <c r="Y12" s="141" t="s">
        <v>366</v>
      </c>
      <c r="Z12" s="142" t="s">
        <v>367</v>
      </c>
      <c r="AA12" s="139" t="s">
        <v>366</v>
      </c>
      <c r="AB12" s="140" t="s">
        <v>367</v>
      </c>
      <c r="AC12" s="139" t="s">
        <v>366</v>
      </c>
      <c r="AD12" s="140" t="s">
        <v>367</v>
      </c>
      <c r="AE12" s="139" t="s">
        <v>366</v>
      </c>
      <c r="AF12" s="140" t="s">
        <v>367</v>
      </c>
      <c r="AG12" s="141" t="s">
        <v>366</v>
      </c>
      <c r="AH12" s="142" t="s">
        <v>367</v>
      </c>
      <c r="AI12" s="139" t="s">
        <v>366</v>
      </c>
      <c r="AJ12" s="140" t="s">
        <v>367</v>
      </c>
      <c r="AK12" s="139" t="s">
        <v>366</v>
      </c>
      <c r="AL12" s="140" t="s">
        <v>367</v>
      </c>
      <c r="AM12" s="139" t="s">
        <v>366</v>
      </c>
      <c r="AN12" s="140" t="s">
        <v>367</v>
      </c>
      <c r="AO12" s="141" t="s">
        <v>366</v>
      </c>
      <c r="AP12" s="142" t="s">
        <v>367</v>
      </c>
      <c r="AQ12" s="907"/>
      <c r="AR12" s="908"/>
      <c r="AS12" s="908"/>
    </row>
    <row r="13" spans="2:46" ht="135" customHeight="1">
      <c r="B13" s="896" t="s">
        <v>564</v>
      </c>
      <c r="C13" s="293" t="s">
        <v>565</v>
      </c>
      <c r="D13" s="294">
        <v>107</v>
      </c>
      <c r="E13" s="297" t="s">
        <v>566</v>
      </c>
      <c r="F13" s="295" t="s">
        <v>567</v>
      </c>
      <c r="G13" s="296">
        <v>47</v>
      </c>
      <c r="H13" s="297" t="s">
        <v>568</v>
      </c>
      <c r="I13" s="295" t="s">
        <v>569</v>
      </c>
      <c r="J13" s="255" t="s">
        <v>570</v>
      </c>
      <c r="K13" s="298">
        <v>1</v>
      </c>
      <c r="L13" s="298">
        <v>1</v>
      </c>
      <c r="M13" s="298">
        <v>1</v>
      </c>
      <c r="N13" s="298">
        <v>3</v>
      </c>
      <c r="O13" s="298">
        <v>11</v>
      </c>
      <c r="P13" s="298">
        <v>9</v>
      </c>
      <c r="Q13" s="143">
        <v>13</v>
      </c>
      <c r="R13" s="143">
        <v>13</v>
      </c>
      <c r="S13" s="298">
        <v>11</v>
      </c>
      <c r="T13" s="298">
        <v>10</v>
      </c>
      <c r="U13" s="298">
        <v>12</v>
      </c>
      <c r="V13" s="298">
        <v>11</v>
      </c>
      <c r="W13" s="298">
        <v>12</v>
      </c>
      <c r="X13" s="298">
        <v>10</v>
      </c>
      <c r="Y13" s="143">
        <v>35</v>
      </c>
      <c r="Z13" s="143">
        <v>31</v>
      </c>
      <c r="AA13" s="298">
        <v>12</v>
      </c>
      <c r="AB13" s="298"/>
      <c r="AC13" s="298">
        <v>12</v>
      </c>
      <c r="AD13" s="298"/>
      <c r="AE13" s="298">
        <v>12</v>
      </c>
      <c r="AF13" s="298"/>
      <c r="AG13" s="143">
        <v>36</v>
      </c>
      <c r="AH13" s="143">
        <v>0</v>
      </c>
      <c r="AI13" s="299">
        <v>11</v>
      </c>
      <c r="AJ13" s="298"/>
      <c r="AK13" s="298">
        <v>11</v>
      </c>
      <c r="AL13" s="298"/>
      <c r="AM13" s="298">
        <v>1</v>
      </c>
      <c r="AN13" s="298"/>
      <c r="AO13" s="143">
        <v>23</v>
      </c>
      <c r="AP13" s="143">
        <v>0</v>
      </c>
      <c r="AQ13" s="144">
        <v>107</v>
      </c>
      <c r="AR13" s="145">
        <v>44</v>
      </c>
      <c r="AS13" s="146">
        <f t="shared" ref="AS13:AS34" si="0">IF(AND(AR13&gt;0,AQ13&gt;0),AR13/AQ13,0)</f>
        <v>0.41121495327102803</v>
      </c>
    </row>
    <row r="14" spans="2:46" ht="120">
      <c r="B14" s="897"/>
      <c r="C14" s="893" t="s">
        <v>929</v>
      </c>
      <c r="D14" s="294">
        <v>76550</v>
      </c>
      <c r="E14" s="297" t="s">
        <v>571</v>
      </c>
      <c r="F14" s="295" t="s">
        <v>572</v>
      </c>
      <c r="G14" s="296">
        <v>76700</v>
      </c>
      <c r="H14" s="297" t="s">
        <v>620</v>
      </c>
      <c r="I14" s="297" t="s">
        <v>573</v>
      </c>
      <c r="J14" s="300" t="s">
        <v>574</v>
      </c>
      <c r="K14" s="298">
        <v>5700</v>
      </c>
      <c r="L14" s="298">
        <v>5268</v>
      </c>
      <c r="M14" s="298">
        <v>6650</v>
      </c>
      <c r="N14" s="298">
        <v>5928</v>
      </c>
      <c r="O14" s="298">
        <v>6250</v>
      </c>
      <c r="P14" s="298">
        <v>6382</v>
      </c>
      <c r="Q14" s="143">
        <v>18600</v>
      </c>
      <c r="R14" s="143">
        <v>17578</v>
      </c>
      <c r="S14" s="298">
        <v>6650</v>
      </c>
      <c r="T14" s="298">
        <v>5986</v>
      </c>
      <c r="U14" s="298">
        <v>6650</v>
      </c>
      <c r="V14" s="298">
        <v>6190</v>
      </c>
      <c r="W14" s="298">
        <v>6250</v>
      </c>
      <c r="X14" s="298">
        <v>5309</v>
      </c>
      <c r="Y14" s="143">
        <v>19550</v>
      </c>
      <c r="Z14" s="143">
        <v>17485</v>
      </c>
      <c r="AA14" s="298">
        <v>6250</v>
      </c>
      <c r="AB14" s="298"/>
      <c r="AC14" s="298">
        <v>6650</v>
      </c>
      <c r="AD14" s="298"/>
      <c r="AE14" s="298">
        <v>6650</v>
      </c>
      <c r="AF14" s="298"/>
      <c r="AG14" s="143">
        <v>19550</v>
      </c>
      <c r="AH14" s="143">
        <v>0</v>
      </c>
      <c r="AI14" s="298">
        <v>6650</v>
      </c>
      <c r="AJ14" s="298"/>
      <c r="AK14" s="298">
        <v>6650</v>
      </c>
      <c r="AL14" s="298"/>
      <c r="AM14" s="298">
        <v>5550</v>
      </c>
      <c r="AN14" s="298"/>
      <c r="AO14" s="143">
        <v>18850</v>
      </c>
      <c r="AP14" s="143">
        <v>0</v>
      </c>
      <c r="AQ14" s="144">
        <v>76550</v>
      </c>
      <c r="AR14" s="145">
        <v>35063</v>
      </c>
      <c r="AS14" s="146">
        <f t="shared" si="0"/>
        <v>0.45804049640757677</v>
      </c>
      <c r="AT14" s="301"/>
    </row>
    <row r="15" spans="2:46" ht="180">
      <c r="B15" s="897"/>
      <c r="C15" s="893"/>
      <c r="D15" s="294">
        <v>10535</v>
      </c>
      <c r="E15" s="297" t="s">
        <v>575</v>
      </c>
      <c r="F15" s="295" t="s">
        <v>576</v>
      </c>
      <c r="G15" s="296">
        <v>11700</v>
      </c>
      <c r="H15" s="297" t="s">
        <v>621</v>
      </c>
      <c r="I15" s="295" t="s">
        <v>577</v>
      </c>
      <c r="J15" s="300" t="s">
        <v>578</v>
      </c>
      <c r="K15" s="302">
        <v>800</v>
      </c>
      <c r="L15" s="302">
        <v>805</v>
      </c>
      <c r="M15" s="302">
        <v>800</v>
      </c>
      <c r="N15" s="302">
        <v>1114</v>
      </c>
      <c r="O15" s="302">
        <v>800</v>
      </c>
      <c r="P15" s="302">
        <v>1099</v>
      </c>
      <c r="Q15" s="147">
        <v>2400</v>
      </c>
      <c r="R15" s="147">
        <v>3018</v>
      </c>
      <c r="S15" s="302">
        <v>987</v>
      </c>
      <c r="T15" s="302">
        <v>1090</v>
      </c>
      <c r="U15" s="302">
        <v>987</v>
      </c>
      <c r="V15" s="302">
        <v>1177</v>
      </c>
      <c r="W15" s="302">
        <v>987</v>
      </c>
      <c r="X15" s="302">
        <v>1287</v>
      </c>
      <c r="Y15" s="147">
        <v>2961</v>
      </c>
      <c r="Z15" s="147">
        <v>3554</v>
      </c>
      <c r="AA15" s="302">
        <v>987</v>
      </c>
      <c r="AB15" s="302"/>
      <c r="AC15" s="302">
        <v>987</v>
      </c>
      <c r="AD15" s="302"/>
      <c r="AE15" s="302">
        <v>800</v>
      </c>
      <c r="AF15" s="302"/>
      <c r="AG15" s="147">
        <v>2774</v>
      </c>
      <c r="AH15" s="147">
        <v>0</v>
      </c>
      <c r="AI15" s="302">
        <v>800</v>
      </c>
      <c r="AJ15" s="302"/>
      <c r="AK15" s="302">
        <v>800</v>
      </c>
      <c r="AL15" s="302"/>
      <c r="AM15" s="302">
        <v>800</v>
      </c>
      <c r="AN15" s="302"/>
      <c r="AO15" s="147">
        <v>2400</v>
      </c>
      <c r="AP15" s="147">
        <v>0</v>
      </c>
      <c r="AQ15" s="148">
        <v>10535</v>
      </c>
      <c r="AR15" s="149">
        <v>6572</v>
      </c>
      <c r="AS15" s="146">
        <f t="shared" si="0"/>
        <v>0.62382534409112478</v>
      </c>
    </row>
    <row r="16" spans="2:46" ht="150">
      <c r="B16" s="897"/>
      <c r="C16" s="893"/>
      <c r="D16" s="294">
        <v>115404</v>
      </c>
      <c r="E16" s="899" t="s">
        <v>579</v>
      </c>
      <c r="F16" s="901" t="s">
        <v>580</v>
      </c>
      <c r="G16" s="296">
        <v>123400</v>
      </c>
      <c r="H16" s="297" t="s">
        <v>622</v>
      </c>
      <c r="I16" s="297" t="s">
        <v>581</v>
      </c>
      <c r="J16" s="255" t="s">
        <v>570</v>
      </c>
      <c r="K16" s="302">
        <v>7988</v>
      </c>
      <c r="L16" s="302">
        <v>8112</v>
      </c>
      <c r="M16" s="302">
        <v>9204</v>
      </c>
      <c r="N16" s="302">
        <v>9189</v>
      </c>
      <c r="O16" s="302">
        <v>8600</v>
      </c>
      <c r="P16" s="302">
        <v>9085</v>
      </c>
      <c r="Q16" s="147">
        <v>25792</v>
      </c>
      <c r="R16" s="147">
        <v>26386</v>
      </c>
      <c r="S16" s="302">
        <v>10596</v>
      </c>
      <c r="T16" s="302">
        <v>9771</v>
      </c>
      <c r="U16" s="302">
        <v>10596</v>
      </c>
      <c r="V16" s="302">
        <v>11817</v>
      </c>
      <c r="W16" s="302">
        <v>10381</v>
      </c>
      <c r="X16" s="302">
        <v>9052</v>
      </c>
      <c r="Y16" s="147">
        <v>31573</v>
      </c>
      <c r="Z16" s="147">
        <v>30640</v>
      </c>
      <c r="AA16" s="302">
        <v>10391</v>
      </c>
      <c r="AB16" s="302"/>
      <c r="AC16" s="302">
        <v>10596</v>
      </c>
      <c r="AD16" s="302"/>
      <c r="AE16" s="302">
        <v>9504</v>
      </c>
      <c r="AF16" s="302"/>
      <c r="AG16" s="147">
        <v>30491</v>
      </c>
      <c r="AH16" s="147">
        <v>0</v>
      </c>
      <c r="AI16" s="302">
        <v>9804</v>
      </c>
      <c r="AJ16" s="302"/>
      <c r="AK16" s="302">
        <v>9749</v>
      </c>
      <c r="AL16" s="302"/>
      <c r="AM16" s="302">
        <v>7995</v>
      </c>
      <c r="AN16" s="302"/>
      <c r="AO16" s="147">
        <v>27548</v>
      </c>
      <c r="AP16" s="147">
        <v>0</v>
      </c>
      <c r="AQ16" s="148">
        <v>115404</v>
      </c>
      <c r="AR16" s="149">
        <v>57026</v>
      </c>
      <c r="AS16" s="1094">
        <f>(AR16+AR17)/(AQ16+AQ17)</f>
        <v>0.52032705620922481</v>
      </c>
      <c r="AT16" s="301"/>
    </row>
    <row r="17" spans="2:46" ht="164.25" customHeight="1">
      <c r="B17" s="897"/>
      <c r="C17" s="1093"/>
      <c r="D17" s="303">
        <v>25000</v>
      </c>
      <c r="E17" s="900"/>
      <c r="F17" s="902"/>
      <c r="G17" s="304" t="s">
        <v>932</v>
      </c>
      <c r="H17" s="297" t="s">
        <v>930</v>
      </c>
      <c r="I17" s="297" t="s">
        <v>581</v>
      </c>
      <c r="J17" s="344" t="s">
        <v>931</v>
      </c>
      <c r="K17" s="302">
        <v>2083</v>
      </c>
      <c r="L17" s="305">
        <v>2303</v>
      </c>
      <c r="M17" s="302">
        <v>2083</v>
      </c>
      <c r="N17" s="302">
        <v>2824</v>
      </c>
      <c r="O17" s="302">
        <v>2083</v>
      </c>
      <c r="P17" s="302">
        <v>2138</v>
      </c>
      <c r="Q17" s="147">
        <v>6249</v>
      </c>
      <c r="R17" s="147">
        <v>7265</v>
      </c>
      <c r="S17" s="302">
        <v>2083</v>
      </c>
      <c r="T17" s="302">
        <v>2759</v>
      </c>
      <c r="U17" s="302">
        <v>2083</v>
      </c>
      <c r="V17" s="302">
        <v>3299</v>
      </c>
      <c r="W17" s="302">
        <v>2083</v>
      </c>
      <c r="X17" s="302">
        <v>2707</v>
      </c>
      <c r="Y17" s="147">
        <v>6249</v>
      </c>
      <c r="Z17" s="147">
        <v>8765</v>
      </c>
      <c r="AA17" s="302">
        <v>2083</v>
      </c>
      <c r="AB17" s="302"/>
      <c r="AC17" s="302">
        <v>2083</v>
      </c>
      <c r="AD17" s="302"/>
      <c r="AE17" s="302">
        <v>2083</v>
      </c>
      <c r="AF17" s="302"/>
      <c r="AG17" s="147">
        <v>6249</v>
      </c>
      <c r="AH17" s="147">
        <v>0</v>
      </c>
      <c r="AI17" s="302">
        <v>2083</v>
      </c>
      <c r="AJ17" s="302"/>
      <c r="AK17" s="302">
        <v>2085</v>
      </c>
      <c r="AL17" s="302"/>
      <c r="AM17" s="302">
        <v>2085</v>
      </c>
      <c r="AN17" s="302"/>
      <c r="AO17" s="147">
        <v>6253</v>
      </c>
      <c r="AP17" s="147">
        <v>0</v>
      </c>
      <c r="AQ17" s="148">
        <v>25000</v>
      </c>
      <c r="AR17" s="149">
        <v>16030</v>
      </c>
      <c r="AS17" s="1095"/>
      <c r="AT17" s="301"/>
    </row>
    <row r="18" spans="2:46" ht="164.25" customHeight="1">
      <c r="B18" s="897"/>
      <c r="C18" s="533" t="s">
        <v>625</v>
      </c>
      <c r="D18" s="294">
        <v>10500</v>
      </c>
      <c r="E18" s="297" t="s">
        <v>626</v>
      </c>
      <c r="F18" s="295" t="s">
        <v>580</v>
      </c>
      <c r="G18" s="307">
        <v>10423</v>
      </c>
      <c r="H18" s="297" t="s">
        <v>817</v>
      </c>
      <c r="I18" s="297" t="s">
        <v>933</v>
      </c>
      <c r="J18" s="344" t="s">
        <v>906</v>
      </c>
      <c r="K18" s="309">
        <v>500</v>
      </c>
      <c r="L18" s="308">
        <v>1901</v>
      </c>
      <c r="M18" s="308">
        <v>900</v>
      </c>
      <c r="N18" s="308">
        <v>1773</v>
      </c>
      <c r="O18" s="308">
        <v>800</v>
      </c>
      <c r="P18" s="308">
        <v>1684</v>
      </c>
      <c r="Q18" s="143">
        <v>2200</v>
      </c>
      <c r="R18" s="143">
        <v>5358</v>
      </c>
      <c r="S18" s="308">
        <v>900</v>
      </c>
      <c r="T18" s="308">
        <v>1903</v>
      </c>
      <c r="U18" s="308">
        <v>1100</v>
      </c>
      <c r="V18" s="308">
        <v>2240</v>
      </c>
      <c r="W18" s="308">
        <v>650</v>
      </c>
      <c r="X18" s="308">
        <v>1794</v>
      </c>
      <c r="Y18" s="143">
        <v>2650</v>
      </c>
      <c r="Z18" s="143">
        <v>5937</v>
      </c>
      <c r="AA18" s="308">
        <v>800</v>
      </c>
      <c r="AB18" s="308"/>
      <c r="AC18" s="308">
        <v>800</v>
      </c>
      <c r="AD18" s="308"/>
      <c r="AE18" s="309">
        <v>1500</v>
      </c>
      <c r="AF18" s="309"/>
      <c r="AG18" s="143">
        <v>3100</v>
      </c>
      <c r="AH18" s="143">
        <v>0</v>
      </c>
      <c r="AI18" s="308">
        <v>800</v>
      </c>
      <c r="AJ18" s="308"/>
      <c r="AK18" s="308">
        <v>900</v>
      </c>
      <c r="AL18" s="308"/>
      <c r="AM18" s="308">
        <v>850</v>
      </c>
      <c r="AN18" s="308"/>
      <c r="AO18" s="143">
        <v>2550</v>
      </c>
      <c r="AP18" s="143">
        <v>0</v>
      </c>
      <c r="AQ18" s="148">
        <v>10500</v>
      </c>
      <c r="AR18" s="149">
        <v>11295</v>
      </c>
      <c r="AS18" s="146">
        <f>IF(AND(AR18&gt;0,AQ18&gt;0),AR18/AQ18,0)</f>
        <v>1.0757142857142856</v>
      </c>
      <c r="AT18" s="301"/>
    </row>
    <row r="19" spans="2:46" ht="105">
      <c r="B19" s="897"/>
      <c r="C19" s="1070" t="s">
        <v>582</v>
      </c>
      <c r="D19" s="294">
        <v>18000</v>
      </c>
      <c r="E19" s="297" t="s">
        <v>583</v>
      </c>
      <c r="F19" s="295" t="s">
        <v>584</v>
      </c>
      <c r="G19" s="296">
        <v>17500</v>
      </c>
      <c r="H19" s="297" t="s">
        <v>623</v>
      </c>
      <c r="I19" s="297" t="s">
        <v>585</v>
      </c>
      <c r="J19" s="255" t="s">
        <v>586</v>
      </c>
      <c r="K19" s="302">
        <v>1300</v>
      </c>
      <c r="L19" s="302">
        <v>1474</v>
      </c>
      <c r="M19" s="302">
        <v>1500</v>
      </c>
      <c r="N19" s="302">
        <v>1507</v>
      </c>
      <c r="O19" s="302">
        <v>1300</v>
      </c>
      <c r="P19" s="302">
        <v>1318</v>
      </c>
      <c r="Q19" s="147">
        <v>4100</v>
      </c>
      <c r="R19" s="147">
        <v>4299</v>
      </c>
      <c r="S19" s="302">
        <v>1600</v>
      </c>
      <c r="T19" s="302">
        <v>1305</v>
      </c>
      <c r="U19" s="302">
        <v>1600</v>
      </c>
      <c r="V19" s="302">
        <v>1447</v>
      </c>
      <c r="W19" s="302">
        <v>1600</v>
      </c>
      <c r="X19" s="302">
        <v>1438</v>
      </c>
      <c r="Y19" s="147">
        <v>4800</v>
      </c>
      <c r="Z19" s="147">
        <v>4190</v>
      </c>
      <c r="AA19" s="302">
        <v>1600</v>
      </c>
      <c r="AB19" s="302"/>
      <c r="AC19" s="302">
        <v>1600</v>
      </c>
      <c r="AD19" s="302"/>
      <c r="AE19" s="302">
        <v>1400</v>
      </c>
      <c r="AF19" s="302"/>
      <c r="AG19" s="147">
        <v>4600</v>
      </c>
      <c r="AH19" s="147">
        <v>0</v>
      </c>
      <c r="AI19" s="302">
        <v>1600</v>
      </c>
      <c r="AJ19" s="302"/>
      <c r="AK19" s="302">
        <v>1600</v>
      </c>
      <c r="AL19" s="302"/>
      <c r="AM19" s="302">
        <v>1300</v>
      </c>
      <c r="AN19" s="302"/>
      <c r="AO19" s="147">
        <v>4500</v>
      </c>
      <c r="AP19" s="147">
        <v>0</v>
      </c>
      <c r="AQ19" s="148">
        <v>18000</v>
      </c>
      <c r="AR19" s="149">
        <v>8489</v>
      </c>
      <c r="AS19" s="146">
        <f t="shared" si="0"/>
        <v>0.47161111111111109</v>
      </c>
    </row>
    <row r="20" spans="2:46" ht="135">
      <c r="B20" s="897"/>
      <c r="C20" s="1071" t="s">
        <v>587</v>
      </c>
      <c r="D20" s="294">
        <v>1</v>
      </c>
      <c r="E20" s="297" t="s">
        <v>588</v>
      </c>
      <c r="F20" s="295" t="s">
        <v>589</v>
      </c>
      <c r="G20" s="296">
        <v>1</v>
      </c>
      <c r="H20" s="297" t="s">
        <v>590</v>
      </c>
      <c r="I20" s="297" t="s">
        <v>591</v>
      </c>
      <c r="J20" s="300" t="s">
        <v>578</v>
      </c>
      <c r="K20" s="302">
        <v>0</v>
      </c>
      <c r="L20" s="302">
        <v>0</v>
      </c>
      <c r="M20" s="302">
        <v>0</v>
      </c>
      <c r="N20" s="302">
        <v>0</v>
      </c>
      <c r="O20" s="302">
        <v>0</v>
      </c>
      <c r="P20" s="302">
        <v>0</v>
      </c>
      <c r="Q20" s="147">
        <v>0</v>
      </c>
      <c r="R20" s="147">
        <v>0</v>
      </c>
      <c r="S20" s="302">
        <v>1</v>
      </c>
      <c r="T20" s="302">
        <v>0</v>
      </c>
      <c r="U20" s="302">
        <v>0</v>
      </c>
      <c r="V20" s="302">
        <v>0</v>
      </c>
      <c r="W20" s="302">
        <v>0</v>
      </c>
      <c r="X20" s="302">
        <v>1</v>
      </c>
      <c r="Y20" s="147">
        <v>1</v>
      </c>
      <c r="Z20" s="147">
        <v>1</v>
      </c>
      <c r="AA20" s="302">
        <v>0</v>
      </c>
      <c r="AB20" s="302"/>
      <c r="AC20" s="302">
        <v>0</v>
      </c>
      <c r="AD20" s="302"/>
      <c r="AE20" s="302">
        <v>0</v>
      </c>
      <c r="AF20" s="302"/>
      <c r="AG20" s="147">
        <v>0</v>
      </c>
      <c r="AH20" s="147">
        <v>0</v>
      </c>
      <c r="AI20" s="302">
        <v>0</v>
      </c>
      <c r="AJ20" s="302"/>
      <c r="AK20" s="302">
        <v>0</v>
      </c>
      <c r="AL20" s="302"/>
      <c r="AM20" s="302">
        <v>0</v>
      </c>
      <c r="AN20" s="302"/>
      <c r="AO20" s="147">
        <v>0</v>
      </c>
      <c r="AP20" s="147">
        <v>0</v>
      </c>
      <c r="AQ20" s="148">
        <v>1</v>
      </c>
      <c r="AR20" s="149">
        <v>1</v>
      </c>
      <c r="AS20" s="146">
        <f t="shared" si="0"/>
        <v>1</v>
      </c>
    </row>
    <row r="21" spans="2:46" ht="90">
      <c r="B21" s="897"/>
      <c r="C21" s="1071" t="s">
        <v>592</v>
      </c>
      <c r="D21" s="294">
        <v>150</v>
      </c>
      <c r="E21" s="297" t="s">
        <v>593</v>
      </c>
      <c r="F21" s="295" t="s">
        <v>594</v>
      </c>
      <c r="G21" s="296" t="s">
        <v>844</v>
      </c>
      <c r="H21" s="297" t="s">
        <v>595</v>
      </c>
      <c r="I21" s="297" t="s">
        <v>596</v>
      </c>
      <c r="J21" s="255" t="s">
        <v>597</v>
      </c>
      <c r="K21" s="302">
        <v>0</v>
      </c>
      <c r="L21" s="302">
        <v>0</v>
      </c>
      <c r="M21" s="302">
        <v>0</v>
      </c>
      <c r="N21" s="302">
        <v>0</v>
      </c>
      <c r="O21" s="302">
        <v>0</v>
      </c>
      <c r="P21" s="302">
        <v>0</v>
      </c>
      <c r="Q21" s="147">
        <v>0</v>
      </c>
      <c r="R21" s="147">
        <v>0</v>
      </c>
      <c r="S21" s="302">
        <v>0</v>
      </c>
      <c r="T21" s="302">
        <v>0</v>
      </c>
      <c r="U21" s="302">
        <v>50</v>
      </c>
      <c r="V21" s="302">
        <v>85</v>
      </c>
      <c r="W21" s="302">
        <v>0</v>
      </c>
      <c r="X21" s="302">
        <v>0</v>
      </c>
      <c r="Y21" s="147">
        <v>50</v>
      </c>
      <c r="Z21" s="147">
        <v>85</v>
      </c>
      <c r="AA21" s="302">
        <v>50</v>
      </c>
      <c r="AB21" s="302"/>
      <c r="AC21" s="302">
        <v>0</v>
      </c>
      <c r="AD21" s="302"/>
      <c r="AE21" s="302">
        <v>50</v>
      </c>
      <c r="AF21" s="302"/>
      <c r="AG21" s="147">
        <v>100</v>
      </c>
      <c r="AH21" s="147">
        <v>0</v>
      </c>
      <c r="AI21" s="302">
        <v>0</v>
      </c>
      <c r="AJ21" s="302"/>
      <c r="AK21" s="302">
        <v>0</v>
      </c>
      <c r="AL21" s="302"/>
      <c r="AM21" s="302">
        <v>0</v>
      </c>
      <c r="AN21" s="302"/>
      <c r="AO21" s="147">
        <v>0</v>
      </c>
      <c r="AP21" s="147">
        <v>0</v>
      </c>
      <c r="AQ21" s="148">
        <v>150</v>
      </c>
      <c r="AR21" s="149">
        <v>85</v>
      </c>
      <c r="AS21" s="146">
        <f t="shared" si="0"/>
        <v>0.56666666666666665</v>
      </c>
    </row>
    <row r="22" spans="2:46" ht="105">
      <c r="B22" s="897"/>
      <c r="C22" s="1071" t="s">
        <v>598</v>
      </c>
      <c r="D22" s="294">
        <v>2</v>
      </c>
      <c r="E22" s="297" t="s">
        <v>599</v>
      </c>
      <c r="F22" s="296" t="s">
        <v>600</v>
      </c>
      <c r="G22" s="296" t="s">
        <v>844</v>
      </c>
      <c r="H22" s="297" t="s">
        <v>601</v>
      </c>
      <c r="I22" s="297" t="s">
        <v>602</v>
      </c>
      <c r="J22" s="255" t="s">
        <v>603</v>
      </c>
      <c r="K22" s="302">
        <v>0</v>
      </c>
      <c r="L22" s="302">
        <v>0</v>
      </c>
      <c r="M22" s="302">
        <v>0</v>
      </c>
      <c r="N22" s="302">
        <v>0</v>
      </c>
      <c r="O22" s="302">
        <v>0</v>
      </c>
      <c r="P22" s="302">
        <v>0</v>
      </c>
      <c r="Q22" s="147">
        <v>0</v>
      </c>
      <c r="R22" s="147">
        <v>0</v>
      </c>
      <c r="S22" s="302">
        <v>0</v>
      </c>
      <c r="T22" s="302">
        <v>0</v>
      </c>
      <c r="U22" s="302">
        <v>1</v>
      </c>
      <c r="V22" s="302">
        <v>0</v>
      </c>
      <c r="W22" s="302">
        <v>0</v>
      </c>
      <c r="X22" s="302">
        <v>0</v>
      </c>
      <c r="Y22" s="147">
        <v>1</v>
      </c>
      <c r="Z22" s="147">
        <v>0</v>
      </c>
      <c r="AA22" s="302">
        <v>0</v>
      </c>
      <c r="AB22" s="302"/>
      <c r="AC22" s="302">
        <v>1</v>
      </c>
      <c r="AD22" s="302"/>
      <c r="AE22" s="302">
        <v>0</v>
      </c>
      <c r="AF22" s="302"/>
      <c r="AG22" s="147">
        <v>1</v>
      </c>
      <c r="AH22" s="147">
        <v>0</v>
      </c>
      <c r="AI22" s="302">
        <v>0</v>
      </c>
      <c r="AJ22" s="302"/>
      <c r="AK22" s="302">
        <v>0</v>
      </c>
      <c r="AL22" s="302"/>
      <c r="AM22" s="302">
        <v>0</v>
      </c>
      <c r="AN22" s="302"/>
      <c r="AO22" s="147">
        <v>0</v>
      </c>
      <c r="AP22" s="147">
        <v>0</v>
      </c>
      <c r="AQ22" s="148">
        <v>2</v>
      </c>
      <c r="AR22" s="149">
        <v>0</v>
      </c>
      <c r="AS22" s="146">
        <f t="shared" si="0"/>
        <v>0</v>
      </c>
    </row>
    <row r="23" spans="2:46" ht="150">
      <c r="B23" s="897"/>
      <c r="C23" s="1071" t="s">
        <v>604</v>
      </c>
      <c r="D23" s="294">
        <v>1</v>
      </c>
      <c r="E23" s="297" t="s">
        <v>605</v>
      </c>
      <c r="F23" s="296" t="s">
        <v>606</v>
      </c>
      <c r="G23" s="296" t="s">
        <v>844</v>
      </c>
      <c r="H23" s="297" t="s">
        <v>607</v>
      </c>
      <c r="I23" s="297" t="s">
        <v>608</v>
      </c>
      <c r="J23" s="255" t="s">
        <v>570</v>
      </c>
      <c r="K23" s="302">
        <v>0</v>
      </c>
      <c r="L23" s="302">
        <v>0</v>
      </c>
      <c r="M23" s="302">
        <v>0</v>
      </c>
      <c r="N23" s="302">
        <v>0</v>
      </c>
      <c r="O23" s="302">
        <v>0</v>
      </c>
      <c r="P23" s="302">
        <v>0</v>
      </c>
      <c r="Q23" s="147">
        <v>0</v>
      </c>
      <c r="R23" s="147">
        <v>0</v>
      </c>
      <c r="S23" s="302">
        <v>1</v>
      </c>
      <c r="T23" s="302">
        <v>0</v>
      </c>
      <c r="U23" s="302">
        <v>0</v>
      </c>
      <c r="V23" s="302">
        <v>0</v>
      </c>
      <c r="W23" s="302">
        <v>0</v>
      </c>
      <c r="X23" s="302">
        <v>0</v>
      </c>
      <c r="Y23" s="147">
        <v>1</v>
      </c>
      <c r="Z23" s="147">
        <v>0</v>
      </c>
      <c r="AA23" s="302">
        <v>0</v>
      </c>
      <c r="AB23" s="302"/>
      <c r="AC23" s="302">
        <v>0</v>
      </c>
      <c r="AD23" s="302"/>
      <c r="AE23" s="302">
        <v>0</v>
      </c>
      <c r="AF23" s="302"/>
      <c r="AG23" s="147">
        <v>0</v>
      </c>
      <c r="AH23" s="147">
        <v>0</v>
      </c>
      <c r="AI23" s="302">
        <v>0</v>
      </c>
      <c r="AJ23" s="302"/>
      <c r="AK23" s="302">
        <v>0</v>
      </c>
      <c r="AL23" s="302"/>
      <c r="AM23" s="302">
        <v>0</v>
      </c>
      <c r="AN23" s="302"/>
      <c r="AO23" s="147">
        <v>0</v>
      </c>
      <c r="AP23" s="147">
        <v>0</v>
      </c>
      <c r="AQ23" s="148">
        <v>1</v>
      </c>
      <c r="AR23" s="149">
        <v>0</v>
      </c>
      <c r="AS23" s="146">
        <f t="shared" si="0"/>
        <v>0</v>
      </c>
    </row>
    <row r="24" spans="2:46" ht="135">
      <c r="B24" s="897"/>
      <c r="C24" s="1071" t="s">
        <v>609</v>
      </c>
      <c r="D24" s="294">
        <v>4</v>
      </c>
      <c r="E24" s="297" t="s">
        <v>610</v>
      </c>
      <c r="F24" s="296" t="s">
        <v>611</v>
      </c>
      <c r="G24" s="296" t="s">
        <v>844</v>
      </c>
      <c r="H24" s="297" t="s">
        <v>612</v>
      </c>
      <c r="I24" s="297" t="s">
        <v>613</v>
      </c>
      <c r="J24" s="255" t="s">
        <v>603</v>
      </c>
      <c r="K24" s="302">
        <v>0</v>
      </c>
      <c r="L24" s="302">
        <v>0</v>
      </c>
      <c r="M24" s="302">
        <v>0</v>
      </c>
      <c r="N24" s="302">
        <v>0</v>
      </c>
      <c r="O24" s="302">
        <v>0</v>
      </c>
      <c r="P24" s="302">
        <v>0</v>
      </c>
      <c r="Q24" s="147">
        <v>0</v>
      </c>
      <c r="R24" s="147">
        <v>0</v>
      </c>
      <c r="S24" s="302">
        <v>0</v>
      </c>
      <c r="T24" s="302">
        <v>0</v>
      </c>
      <c r="U24" s="302">
        <v>0</v>
      </c>
      <c r="V24" s="302">
        <v>0</v>
      </c>
      <c r="W24" s="302">
        <v>1</v>
      </c>
      <c r="X24" s="302">
        <v>0</v>
      </c>
      <c r="Y24" s="147">
        <v>1</v>
      </c>
      <c r="Z24" s="147">
        <v>0</v>
      </c>
      <c r="AA24" s="302">
        <v>1</v>
      </c>
      <c r="AB24" s="302"/>
      <c r="AC24" s="302">
        <v>1</v>
      </c>
      <c r="AD24" s="302"/>
      <c r="AE24" s="302">
        <v>1</v>
      </c>
      <c r="AF24" s="302"/>
      <c r="AG24" s="147">
        <v>3</v>
      </c>
      <c r="AH24" s="147">
        <v>0</v>
      </c>
      <c r="AI24" s="302">
        <v>0</v>
      </c>
      <c r="AJ24" s="302"/>
      <c r="AK24" s="302">
        <v>0</v>
      </c>
      <c r="AL24" s="302"/>
      <c r="AM24" s="302">
        <v>0</v>
      </c>
      <c r="AN24" s="302"/>
      <c r="AO24" s="147">
        <v>0</v>
      </c>
      <c r="AP24" s="147">
        <v>0</v>
      </c>
      <c r="AQ24" s="148">
        <v>4</v>
      </c>
      <c r="AR24" s="149">
        <v>0</v>
      </c>
      <c r="AS24" s="146">
        <f t="shared" si="0"/>
        <v>0</v>
      </c>
    </row>
    <row r="25" spans="2:46" ht="150">
      <c r="B25" s="897"/>
      <c r="C25" s="531" t="s">
        <v>614</v>
      </c>
      <c r="D25" s="294">
        <v>30</v>
      </c>
      <c r="E25" s="297" t="s">
        <v>615</v>
      </c>
      <c r="F25" s="295" t="s">
        <v>616</v>
      </c>
      <c r="G25" s="296">
        <v>13</v>
      </c>
      <c r="H25" s="297" t="s">
        <v>617</v>
      </c>
      <c r="I25" s="297" t="s">
        <v>618</v>
      </c>
      <c r="J25" s="255" t="s">
        <v>570</v>
      </c>
      <c r="K25" s="302">
        <v>0</v>
      </c>
      <c r="L25" s="302">
        <v>0</v>
      </c>
      <c r="M25" s="302">
        <v>2</v>
      </c>
      <c r="N25" s="302">
        <v>0</v>
      </c>
      <c r="O25" s="302">
        <v>3</v>
      </c>
      <c r="P25" s="302">
        <v>0</v>
      </c>
      <c r="Q25" s="147">
        <v>5</v>
      </c>
      <c r="R25" s="147">
        <v>0</v>
      </c>
      <c r="S25" s="302">
        <v>3</v>
      </c>
      <c r="T25" s="302">
        <v>2</v>
      </c>
      <c r="U25" s="305">
        <v>3</v>
      </c>
      <c r="V25" s="302">
        <v>4</v>
      </c>
      <c r="W25" s="302">
        <v>4</v>
      </c>
      <c r="X25" s="302">
        <v>0</v>
      </c>
      <c r="Y25" s="147">
        <v>10</v>
      </c>
      <c r="Z25" s="147">
        <v>6</v>
      </c>
      <c r="AA25" s="302">
        <v>3</v>
      </c>
      <c r="AB25" s="302"/>
      <c r="AC25" s="302">
        <v>3</v>
      </c>
      <c r="AD25" s="302"/>
      <c r="AE25" s="302">
        <v>3</v>
      </c>
      <c r="AF25" s="302"/>
      <c r="AG25" s="147">
        <v>9</v>
      </c>
      <c r="AH25" s="147">
        <v>0</v>
      </c>
      <c r="AI25" s="302">
        <v>3</v>
      </c>
      <c r="AJ25" s="302"/>
      <c r="AK25" s="302">
        <v>3</v>
      </c>
      <c r="AL25" s="302"/>
      <c r="AM25" s="302">
        <v>0</v>
      </c>
      <c r="AN25" s="302"/>
      <c r="AO25" s="147">
        <v>6</v>
      </c>
      <c r="AP25" s="147">
        <v>0</v>
      </c>
      <c r="AQ25" s="148">
        <v>30</v>
      </c>
      <c r="AR25" s="149">
        <v>6</v>
      </c>
      <c r="AS25" s="146">
        <f t="shared" si="0"/>
        <v>0.2</v>
      </c>
    </row>
    <row r="26" spans="2:46" ht="120">
      <c r="B26" s="897"/>
      <c r="C26" s="532" t="s">
        <v>921</v>
      </c>
      <c r="D26" s="294">
        <v>1</v>
      </c>
      <c r="E26" s="178" t="s">
        <v>934</v>
      </c>
      <c r="F26" s="178" t="s">
        <v>935</v>
      </c>
      <c r="G26" s="296" t="s">
        <v>844</v>
      </c>
      <c r="H26" s="297" t="s">
        <v>947</v>
      </c>
      <c r="I26" s="297" t="s">
        <v>948</v>
      </c>
      <c r="J26" s="255" t="s">
        <v>962</v>
      </c>
      <c r="K26" s="311">
        <v>0</v>
      </c>
      <c r="L26" s="311">
        <v>0</v>
      </c>
      <c r="M26" s="311">
        <v>0</v>
      </c>
      <c r="N26" s="311">
        <v>0</v>
      </c>
      <c r="O26" s="311">
        <v>0</v>
      </c>
      <c r="P26" s="311">
        <v>0</v>
      </c>
      <c r="Q26" s="197">
        <v>0</v>
      </c>
      <c r="R26" s="143">
        <v>0</v>
      </c>
      <c r="S26" s="311">
        <v>0</v>
      </c>
      <c r="T26" s="311">
        <v>0</v>
      </c>
      <c r="U26" s="312">
        <v>0</v>
      </c>
      <c r="V26" s="311">
        <v>0</v>
      </c>
      <c r="W26" s="311">
        <v>1</v>
      </c>
      <c r="X26" s="311">
        <v>0</v>
      </c>
      <c r="Y26" s="197">
        <v>1</v>
      </c>
      <c r="Z26" s="197">
        <v>0</v>
      </c>
      <c r="AA26" s="311">
        <v>0</v>
      </c>
      <c r="AB26" s="311"/>
      <c r="AC26" s="311">
        <v>0</v>
      </c>
      <c r="AD26" s="311"/>
      <c r="AE26" s="311">
        <v>0</v>
      </c>
      <c r="AF26" s="311"/>
      <c r="AG26" s="197">
        <v>0</v>
      </c>
      <c r="AH26" s="143">
        <v>0</v>
      </c>
      <c r="AI26" s="311">
        <v>0</v>
      </c>
      <c r="AJ26" s="311"/>
      <c r="AK26" s="311">
        <v>0</v>
      </c>
      <c r="AL26" s="311"/>
      <c r="AM26" s="311">
        <v>0</v>
      </c>
      <c r="AN26" s="311"/>
      <c r="AO26" s="143">
        <v>0</v>
      </c>
      <c r="AP26" s="143">
        <v>0</v>
      </c>
      <c r="AQ26" s="148">
        <v>1</v>
      </c>
      <c r="AR26" s="149">
        <v>0</v>
      </c>
      <c r="AS26" s="146">
        <f t="shared" ref="AS26:AS32" si="1">IF(AND(AR26&gt;0,AQ26&gt;0),AR26/AQ26,0)</f>
        <v>0</v>
      </c>
    </row>
    <row r="27" spans="2:46" ht="90">
      <c r="B27" s="897"/>
      <c r="C27" s="532" t="s">
        <v>922</v>
      </c>
      <c r="D27" s="294">
        <v>1000</v>
      </c>
      <c r="E27" s="178" t="s">
        <v>936</v>
      </c>
      <c r="F27" s="178" t="s">
        <v>937</v>
      </c>
      <c r="G27" s="296" t="s">
        <v>844</v>
      </c>
      <c r="H27" s="297" t="s">
        <v>949</v>
      </c>
      <c r="I27" s="297" t="s">
        <v>950</v>
      </c>
      <c r="J27" s="255" t="s">
        <v>931</v>
      </c>
      <c r="K27" s="308">
        <v>0</v>
      </c>
      <c r="L27" s="308">
        <v>0</v>
      </c>
      <c r="M27" s="308">
        <v>100</v>
      </c>
      <c r="N27" s="308">
        <v>25</v>
      </c>
      <c r="O27" s="308">
        <v>100</v>
      </c>
      <c r="P27" s="308">
        <v>43</v>
      </c>
      <c r="Q27" s="143">
        <v>200</v>
      </c>
      <c r="R27" s="143">
        <v>68</v>
      </c>
      <c r="S27" s="308">
        <v>100</v>
      </c>
      <c r="T27" s="308">
        <v>98</v>
      </c>
      <c r="U27" s="308">
        <v>100</v>
      </c>
      <c r="V27" s="308">
        <v>238</v>
      </c>
      <c r="W27" s="308">
        <v>100</v>
      </c>
      <c r="X27" s="308">
        <v>140</v>
      </c>
      <c r="Y27" s="143">
        <v>300</v>
      </c>
      <c r="Z27" s="143">
        <v>476</v>
      </c>
      <c r="AA27" s="308">
        <v>100</v>
      </c>
      <c r="AB27" s="308"/>
      <c r="AC27" s="308">
        <v>100</v>
      </c>
      <c r="AD27" s="308"/>
      <c r="AE27" s="309">
        <v>100</v>
      </c>
      <c r="AF27" s="309"/>
      <c r="AG27" s="143">
        <v>300</v>
      </c>
      <c r="AH27" s="143">
        <v>0</v>
      </c>
      <c r="AI27" s="308">
        <v>100</v>
      </c>
      <c r="AJ27" s="308"/>
      <c r="AK27" s="308">
        <v>100</v>
      </c>
      <c r="AL27" s="308"/>
      <c r="AM27" s="308"/>
      <c r="AN27" s="308"/>
      <c r="AO27" s="143">
        <v>200</v>
      </c>
      <c r="AP27" s="143">
        <v>0</v>
      </c>
      <c r="AQ27" s="148">
        <v>1000</v>
      </c>
      <c r="AR27" s="149">
        <v>544</v>
      </c>
      <c r="AS27" s="146">
        <f t="shared" si="1"/>
        <v>0.54400000000000004</v>
      </c>
    </row>
    <row r="28" spans="2:46" ht="90">
      <c r="B28" s="897"/>
      <c r="C28" s="532" t="s">
        <v>923</v>
      </c>
      <c r="D28" s="294">
        <v>12000</v>
      </c>
      <c r="E28" s="178" t="s">
        <v>938</v>
      </c>
      <c r="F28" s="178" t="s">
        <v>939</v>
      </c>
      <c r="G28" s="296" t="s">
        <v>844</v>
      </c>
      <c r="H28" s="297" t="s">
        <v>951</v>
      </c>
      <c r="I28" s="297" t="s">
        <v>952</v>
      </c>
      <c r="J28" s="255" t="s">
        <v>931</v>
      </c>
      <c r="K28" s="308">
        <v>0</v>
      </c>
      <c r="L28" s="308">
        <v>589</v>
      </c>
      <c r="M28" s="308">
        <v>1200</v>
      </c>
      <c r="N28" s="308">
        <v>1237</v>
      </c>
      <c r="O28" s="308">
        <v>1200</v>
      </c>
      <c r="P28" s="308">
        <v>924</v>
      </c>
      <c r="Q28" s="143">
        <v>2400</v>
      </c>
      <c r="R28" s="143">
        <v>2750</v>
      </c>
      <c r="S28" s="308">
        <v>1200</v>
      </c>
      <c r="T28" s="308">
        <v>1887</v>
      </c>
      <c r="U28" s="308">
        <v>1200</v>
      </c>
      <c r="V28" s="308">
        <v>1402</v>
      </c>
      <c r="W28" s="308">
        <v>1200</v>
      </c>
      <c r="X28" s="308">
        <v>1576</v>
      </c>
      <c r="Y28" s="143">
        <v>3600</v>
      </c>
      <c r="Z28" s="143">
        <v>4865</v>
      </c>
      <c r="AA28" s="308">
        <v>1200</v>
      </c>
      <c r="AB28" s="308"/>
      <c r="AC28" s="308">
        <v>1200</v>
      </c>
      <c r="AD28" s="308"/>
      <c r="AE28" s="309">
        <v>1200</v>
      </c>
      <c r="AF28" s="309"/>
      <c r="AG28" s="143">
        <v>3600</v>
      </c>
      <c r="AH28" s="143">
        <v>0</v>
      </c>
      <c r="AI28" s="308">
        <v>1200</v>
      </c>
      <c r="AJ28" s="308"/>
      <c r="AK28" s="308">
        <v>1200</v>
      </c>
      <c r="AL28" s="308"/>
      <c r="AM28" s="308">
        <v>0</v>
      </c>
      <c r="AN28" s="308"/>
      <c r="AO28" s="143">
        <v>2400</v>
      </c>
      <c r="AP28" s="143">
        <v>0</v>
      </c>
      <c r="AQ28" s="148">
        <v>12000</v>
      </c>
      <c r="AR28" s="149">
        <v>7615</v>
      </c>
      <c r="AS28" s="146">
        <f t="shared" si="1"/>
        <v>0.63458333333333339</v>
      </c>
    </row>
    <row r="29" spans="2:46" ht="120">
      <c r="B29" s="897"/>
      <c r="C29" s="532" t="s">
        <v>924</v>
      </c>
      <c r="D29" s="294">
        <v>5000</v>
      </c>
      <c r="E29" s="178" t="s">
        <v>940</v>
      </c>
      <c r="F29" s="178" t="s">
        <v>941</v>
      </c>
      <c r="G29" s="296" t="s">
        <v>844</v>
      </c>
      <c r="H29" s="297" t="s">
        <v>953</v>
      </c>
      <c r="I29" s="297" t="s">
        <v>954</v>
      </c>
      <c r="J29" s="255" t="s">
        <v>931</v>
      </c>
      <c r="K29" s="308">
        <v>0</v>
      </c>
      <c r="L29" s="308">
        <v>147</v>
      </c>
      <c r="M29" s="308">
        <v>500</v>
      </c>
      <c r="N29" s="308">
        <v>369</v>
      </c>
      <c r="O29" s="308">
        <v>500</v>
      </c>
      <c r="P29" s="308">
        <v>315</v>
      </c>
      <c r="Q29" s="143">
        <v>1000</v>
      </c>
      <c r="R29" s="143">
        <v>831</v>
      </c>
      <c r="S29" s="308">
        <v>500</v>
      </c>
      <c r="T29" s="308">
        <v>554</v>
      </c>
      <c r="U29" s="308">
        <v>500</v>
      </c>
      <c r="V29" s="308">
        <v>535</v>
      </c>
      <c r="W29" s="308">
        <v>500</v>
      </c>
      <c r="X29" s="308">
        <v>726</v>
      </c>
      <c r="Y29" s="143">
        <v>1500</v>
      </c>
      <c r="Z29" s="143">
        <v>1815</v>
      </c>
      <c r="AA29" s="308">
        <v>500</v>
      </c>
      <c r="AB29" s="308"/>
      <c r="AC29" s="308">
        <v>500</v>
      </c>
      <c r="AD29" s="308"/>
      <c r="AE29" s="309">
        <v>500</v>
      </c>
      <c r="AF29" s="309"/>
      <c r="AG29" s="143">
        <v>1500</v>
      </c>
      <c r="AH29" s="143">
        <v>0</v>
      </c>
      <c r="AI29" s="308">
        <v>500</v>
      </c>
      <c r="AJ29" s="308"/>
      <c r="AK29" s="308">
        <v>500</v>
      </c>
      <c r="AL29" s="308"/>
      <c r="AM29" s="308">
        <v>0</v>
      </c>
      <c r="AN29" s="308"/>
      <c r="AO29" s="143">
        <v>1000</v>
      </c>
      <c r="AP29" s="143">
        <v>0</v>
      </c>
      <c r="AQ29" s="148">
        <v>5000</v>
      </c>
      <c r="AR29" s="149">
        <v>2646</v>
      </c>
      <c r="AS29" s="146">
        <f t="shared" si="1"/>
        <v>0.5292</v>
      </c>
    </row>
    <row r="30" spans="2:46" ht="105">
      <c r="B30" s="897"/>
      <c r="C30" s="532" t="s">
        <v>925</v>
      </c>
      <c r="D30" s="294">
        <v>4000</v>
      </c>
      <c r="E30" s="178" t="s">
        <v>942</v>
      </c>
      <c r="F30" s="178" t="s">
        <v>943</v>
      </c>
      <c r="G30" s="296" t="s">
        <v>844</v>
      </c>
      <c r="H30" s="297" t="s">
        <v>955</v>
      </c>
      <c r="I30" s="297" t="s">
        <v>956</v>
      </c>
      <c r="J30" s="255" t="s">
        <v>931</v>
      </c>
      <c r="K30" s="308">
        <v>0</v>
      </c>
      <c r="L30" s="308">
        <v>129</v>
      </c>
      <c r="M30" s="308">
        <v>400</v>
      </c>
      <c r="N30" s="308">
        <v>251</v>
      </c>
      <c r="O30" s="308">
        <v>400</v>
      </c>
      <c r="P30" s="308">
        <v>288</v>
      </c>
      <c r="Q30" s="143">
        <v>800</v>
      </c>
      <c r="R30" s="143">
        <v>668</v>
      </c>
      <c r="S30" s="308">
        <v>400</v>
      </c>
      <c r="T30" s="308">
        <v>259</v>
      </c>
      <c r="U30" s="308">
        <v>400</v>
      </c>
      <c r="V30" s="308">
        <v>404</v>
      </c>
      <c r="W30" s="308">
        <v>400</v>
      </c>
      <c r="X30" s="308">
        <v>542</v>
      </c>
      <c r="Y30" s="143">
        <v>1200</v>
      </c>
      <c r="Z30" s="143">
        <v>1205</v>
      </c>
      <c r="AA30" s="308">
        <v>400</v>
      </c>
      <c r="AB30" s="308"/>
      <c r="AC30" s="308">
        <v>400</v>
      </c>
      <c r="AD30" s="308"/>
      <c r="AE30" s="309">
        <v>400</v>
      </c>
      <c r="AF30" s="309"/>
      <c r="AG30" s="143">
        <v>1200</v>
      </c>
      <c r="AH30" s="143">
        <v>0</v>
      </c>
      <c r="AI30" s="308">
        <v>400</v>
      </c>
      <c r="AJ30" s="308"/>
      <c r="AK30" s="308">
        <v>400</v>
      </c>
      <c r="AL30" s="308"/>
      <c r="AM30" s="308">
        <v>0</v>
      </c>
      <c r="AN30" s="308"/>
      <c r="AO30" s="143">
        <v>800</v>
      </c>
      <c r="AP30" s="143">
        <v>0</v>
      </c>
      <c r="AQ30" s="148">
        <v>4000</v>
      </c>
      <c r="AR30" s="149">
        <v>1873</v>
      </c>
      <c r="AS30" s="146">
        <f t="shared" si="1"/>
        <v>0.46825</v>
      </c>
    </row>
    <row r="31" spans="2:46" ht="60">
      <c r="B31" s="897"/>
      <c r="C31" s="532" t="s">
        <v>926</v>
      </c>
      <c r="D31" s="294">
        <v>40</v>
      </c>
      <c r="E31" s="178" t="s">
        <v>944</v>
      </c>
      <c r="F31" s="178" t="s">
        <v>872</v>
      </c>
      <c r="G31" s="296" t="s">
        <v>844</v>
      </c>
      <c r="H31" s="297" t="s">
        <v>957</v>
      </c>
      <c r="I31" s="297" t="s">
        <v>958</v>
      </c>
      <c r="J31" s="255" t="s">
        <v>931</v>
      </c>
      <c r="K31" s="308">
        <v>0</v>
      </c>
      <c r="L31" s="308">
        <v>6</v>
      </c>
      <c r="M31" s="308">
        <v>20</v>
      </c>
      <c r="N31" s="308">
        <v>8</v>
      </c>
      <c r="O31" s="308">
        <v>0</v>
      </c>
      <c r="P31" s="308">
        <v>7</v>
      </c>
      <c r="Q31" s="143">
        <v>20</v>
      </c>
      <c r="R31" s="143">
        <v>21</v>
      </c>
      <c r="S31" s="308">
        <v>0</v>
      </c>
      <c r="T31" s="308">
        <v>12</v>
      </c>
      <c r="U31" s="312">
        <v>0</v>
      </c>
      <c r="V31" s="308">
        <v>11</v>
      </c>
      <c r="W31" s="312">
        <v>0</v>
      </c>
      <c r="X31" s="308">
        <v>9</v>
      </c>
      <c r="Y31" s="143">
        <v>0</v>
      </c>
      <c r="Z31" s="143">
        <v>32</v>
      </c>
      <c r="AA31" s="312">
        <v>0</v>
      </c>
      <c r="AB31" s="308"/>
      <c r="AC31" s="308">
        <v>20</v>
      </c>
      <c r="AD31" s="308"/>
      <c r="AE31" s="312">
        <v>0</v>
      </c>
      <c r="AF31" s="309"/>
      <c r="AG31" s="143">
        <v>20</v>
      </c>
      <c r="AH31" s="143">
        <v>0</v>
      </c>
      <c r="AI31" s="312">
        <v>0</v>
      </c>
      <c r="AJ31" s="308"/>
      <c r="AK31" s="312">
        <v>0</v>
      </c>
      <c r="AL31" s="308"/>
      <c r="AM31" s="312">
        <v>0</v>
      </c>
      <c r="AN31" s="308"/>
      <c r="AO31" s="143">
        <v>0</v>
      </c>
      <c r="AP31" s="143">
        <v>0</v>
      </c>
      <c r="AQ31" s="148">
        <v>40</v>
      </c>
      <c r="AR31" s="149">
        <v>53</v>
      </c>
      <c r="AS31" s="146">
        <f t="shared" si="1"/>
        <v>1.325</v>
      </c>
    </row>
    <row r="32" spans="2:46" ht="75">
      <c r="B32" s="897"/>
      <c r="C32" s="532" t="s">
        <v>927</v>
      </c>
      <c r="D32" s="478">
        <v>37</v>
      </c>
      <c r="E32" s="178" t="s">
        <v>945</v>
      </c>
      <c r="F32" s="178" t="s">
        <v>872</v>
      </c>
      <c r="G32" s="296" t="s">
        <v>844</v>
      </c>
      <c r="H32" s="297" t="s">
        <v>959</v>
      </c>
      <c r="I32" s="297" t="s">
        <v>960</v>
      </c>
      <c r="J32" s="255" t="s">
        <v>931</v>
      </c>
      <c r="K32" s="308">
        <v>0</v>
      </c>
      <c r="L32" s="308">
        <v>0</v>
      </c>
      <c r="M32" s="308">
        <v>0</v>
      </c>
      <c r="N32" s="308">
        <v>1</v>
      </c>
      <c r="O32" s="308">
        <v>19</v>
      </c>
      <c r="P32" s="308">
        <v>2</v>
      </c>
      <c r="Q32" s="143">
        <v>19</v>
      </c>
      <c r="R32" s="143">
        <v>3</v>
      </c>
      <c r="S32" s="308">
        <v>18</v>
      </c>
      <c r="T32" s="308">
        <v>5</v>
      </c>
      <c r="U32" s="312">
        <v>0</v>
      </c>
      <c r="V32" s="308">
        <v>2</v>
      </c>
      <c r="W32" s="312">
        <v>0</v>
      </c>
      <c r="X32" s="308">
        <v>8</v>
      </c>
      <c r="Y32" s="143">
        <v>18</v>
      </c>
      <c r="Z32" s="143">
        <v>15</v>
      </c>
      <c r="AA32" s="312">
        <v>0</v>
      </c>
      <c r="AB32" s="308"/>
      <c r="AC32" s="308">
        <v>0</v>
      </c>
      <c r="AD32" s="308"/>
      <c r="AE32" s="312">
        <v>0</v>
      </c>
      <c r="AF32" s="309"/>
      <c r="AG32" s="143">
        <v>0</v>
      </c>
      <c r="AH32" s="143">
        <v>0</v>
      </c>
      <c r="AI32" s="312">
        <v>0</v>
      </c>
      <c r="AJ32" s="308"/>
      <c r="AK32" s="312">
        <v>0</v>
      </c>
      <c r="AL32" s="308"/>
      <c r="AM32" s="312">
        <v>0</v>
      </c>
      <c r="AN32" s="308"/>
      <c r="AO32" s="143">
        <v>0</v>
      </c>
      <c r="AP32" s="143">
        <v>0</v>
      </c>
      <c r="AQ32" s="148">
        <v>37</v>
      </c>
      <c r="AR32" s="149">
        <v>18</v>
      </c>
      <c r="AS32" s="146">
        <f t="shared" si="1"/>
        <v>0.48648648648648651</v>
      </c>
    </row>
    <row r="33" spans="2:45" ht="75">
      <c r="B33" s="898"/>
      <c r="C33" s="532" t="s">
        <v>928</v>
      </c>
      <c r="D33" s="478">
        <v>40</v>
      </c>
      <c r="E33" s="178" t="s">
        <v>946</v>
      </c>
      <c r="F33" s="178" t="s">
        <v>872</v>
      </c>
      <c r="G33" s="296" t="s">
        <v>844</v>
      </c>
      <c r="H33" s="297" t="s">
        <v>957</v>
      </c>
      <c r="I33" s="297" t="s">
        <v>961</v>
      </c>
      <c r="J33" s="255" t="s">
        <v>931</v>
      </c>
      <c r="K33" s="308">
        <v>0</v>
      </c>
      <c r="L33" s="308">
        <v>3</v>
      </c>
      <c r="M33" s="308">
        <v>0</v>
      </c>
      <c r="N33" s="308">
        <v>4</v>
      </c>
      <c r="O33" s="308">
        <v>0</v>
      </c>
      <c r="P33" s="308">
        <v>1</v>
      </c>
      <c r="Q33" s="143">
        <v>0</v>
      </c>
      <c r="R33" s="143">
        <v>8</v>
      </c>
      <c r="S33" s="308">
        <v>20</v>
      </c>
      <c r="T33" s="308">
        <v>3</v>
      </c>
      <c r="U33" s="312">
        <v>0</v>
      </c>
      <c r="V33" s="308">
        <v>8</v>
      </c>
      <c r="W33" s="308">
        <v>20</v>
      </c>
      <c r="X33" s="308">
        <v>12</v>
      </c>
      <c r="Y33" s="143">
        <v>40</v>
      </c>
      <c r="Z33" s="143">
        <v>23</v>
      </c>
      <c r="AA33" s="312">
        <v>0</v>
      </c>
      <c r="AB33" s="308"/>
      <c r="AC33" s="312">
        <v>0</v>
      </c>
      <c r="AD33" s="308"/>
      <c r="AE33" s="312">
        <v>0</v>
      </c>
      <c r="AF33" s="309"/>
      <c r="AG33" s="143">
        <v>0</v>
      </c>
      <c r="AH33" s="143">
        <v>0</v>
      </c>
      <c r="AI33" s="312">
        <v>0</v>
      </c>
      <c r="AJ33" s="308"/>
      <c r="AK33" s="312">
        <v>0</v>
      </c>
      <c r="AL33" s="308"/>
      <c r="AM33" s="312">
        <v>0</v>
      </c>
      <c r="AN33" s="308"/>
      <c r="AO33" s="143">
        <v>0</v>
      </c>
      <c r="AP33" s="143">
        <v>0</v>
      </c>
      <c r="AQ33" s="148">
        <v>40</v>
      </c>
      <c r="AR33" s="149">
        <v>31</v>
      </c>
      <c r="AS33" s="146">
        <f t="shared" si="0"/>
        <v>0.77500000000000002</v>
      </c>
    </row>
    <row r="34" spans="2:45" ht="356.25">
      <c r="B34" s="248" t="s">
        <v>907</v>
      </c>
      <c r="C34" s="224" t="s">
        <v>904</v>
      </c>
      <c r="D34" s="225">
        <v>1</v>
      </c>
      <c r="E34" s="226" t="s">
        <v>855</v>
      </c>
      <c r="F34" s="227" t="s">
        <v>856</v>
      </c>
      <c r="G34" s="228" t="s">
        <v>844</v>
      </c>
      <c r="H34" s="229" t="s">
        <v>857</v>
      </c>
      <c r="I34" s="230" t="s">
        <v>858</v>
      </c>
      <c r="J34" s="231" t="s">
        <v>963</v>
      </c>
      <c r="K34" s="232">
        <v>2.5757575757575757E-2</v>
      </c>
      <c r="L34" s="232">
        <v>2.5757575757575799E-2</v>
      </c>
      <c r="M34" s="232">
        <v>0.23575757575757575</v>
      </c>
      <c r="N34" s="232">
        <v>0.23</v>
      </c>
      <c r="O34" s="232">
        <v>0.16909090909090907</v>
      </c>
      <c r="P34" s="232">
        <v>0.16</v>
      </c>
      <c r="Q34" s="233">
        <v>0.43060606060606055</v>
      </c>
      <c r="R34" s="233">
        <v>0.41575757575757577</v>
      </c>
      <c r="S34" s="232">
        <v>0.13575757575757574</v>
      </c>
      <c r="T34" s="232">
        <v>0.126</v>
      </c>
      <c r="U34" s="232">
        <v>0.10242424242424242</v>
      </c>
      <c r="V34" s="232">
        <v>9.6000000000000002E-2</v>
      </c>
      <c r="W34" s="232">
        <v>3.5757575757575759E-2</v>
      </c>
      <c r="X34" s="232">
        <v>3.5799999999999998E-2</v>
      </c>
      <c r="Y34" s="233">
        <v>0.27393939393939393</v>
      </c>
      <c r="Z34" s="233">
        <v>0.25780000000000003</v>
      </c>
      <c r="AA34" s="232">
        <v>3.5757575757575759E-2</v>
      </c>
      <c r="AB34" s="232"/>
      <c r="AC34" s="232">
        <v>8.5757575757575755E-2</v>
      </c>
      <c r="AD34" s="232"/>
      <c r="AE34" s="232">
        <v>3.5757575757575759E-2</v>
      </c>
      <c r="AF34" s="232"/>
      <c r="AG34" s="233">
        <v>0.15727272727272729</v>
      </c>
      <c r="AH34" s="233">
        <v>0</v>
      </c>
      <c r="AI34" s="232">
        <v>3.5757575757575759E-2</v>
      </c>
      <c r="AJ34" s="232"/>
      <c r="AK34" s="232">
        <v>8.5757575757575755E-2</v>
      </c>
      <c r="AL34" s="232"/>
      <c r="AM34" s="232">
        <v>1.6666666666666666E-2</v>
      </c>
      <c r="AN34" s="232"/>
      <c r="AO34" s="233">
        <v>0.13818181818181818</v>
      </c>
      <c r="AP34" s="233">
        <v>0</v>
      </c>
      <c r="AQ34" s="233">
        <v>1</v>
      </c>
      <c r="AR34" s="233">
        <v>0.6735575757575758</v>
      </c>
      <c r="AS34" s="223">
        <f t="shared" si="0"/>
        <v>0.6735575757575758</v>
      </c>
    </row>
    <row r="35" spans="2:45" ht="23.25">
      <c r="B35" s="860" t="s">
        <v>377</v>
      </c>
      <c r="C35" s="861"/>
      <c r="D35" s="861"/>
      <c r="E35" s="861"/>
      <c r="F35" s="861"/>
      <c r="G35" s="861"/>
      <c r="H35" s="861"/>
      <c r="I35" s="861"/>
      <c r="J35" s="861"/>
      <c r="K35" s="861"/>
      <c r="L35" s="861"/>
      <c r="M35" s="861"/>
      <c r="N35" s="861"/>
      <c r="O35" s="861"/>
      <c r="P35" s="861"/>
      <c r="Q35" s="861"/>
      <c r="R35" s="861"/>
      <c r="S35" s="861"/>
      <c r="T35" s="861"/>
      <c r="U35" s="861"/>
      <c r="V35" s="861"/>
      <c r="W35" s="861"/>
      <c r="X35" s="861"/>
      <c r="Y35" s="861"/>
      <c r="Z35" s="861"/>
      <c r="AA35" s="861"/>
      <c r="AB35" s="861"/>
      <c r="AC35" s="861"/>
      <c r="AD35" s="861"/>
      <c r="AE35" s="861"/>
      <c r="AF35" s="861"/>
      <c r="AG35" s="861"/>
      <c r="AH35" s="861"/>
      <c r="AI35" s="861"/>
      <c r="AJ35" s="861"/>
      <c r="AK35" s="861"/>
      <c r="AL35" s="861"/>
      <c r="AM35" s="861"/>
      <c r="AN35" s="861"/>
      <c r="AO35" s="861"/>
      <c r="AP35" s="861"/>
      <c r="AQ35" s="861"/>
      <c r="AR35" s="894"/>
      <c r="AS35" s="100">
        <f>AVERAGE(AS13:AS33)</f>
        <v>0.50449598666454187</v>
      </c>
    </row>
    <row r="36" spans="2:45" ht="17.25">
      <c r="B36" s="239"/>
      <c r="C36" s="239"/>
      <c r="D36" s="240"/>
      <c r="E36" s="239"/>
      <c r="F36" s="239"/>
      <c r="G36" s="239"/>
      <c r="H36" s="239"/>
      <c r="I36" s="239"/>
      <c r="J36" s="241"/>
    </row>
    <row r="37" spans="2:45" ht="15.75">
      <c r="B37" s="151" t="s">
        <v>185</v>
      </c>
      <c r="C37" s="876"/>
      <c r="D37" s="877"/>
      <c r="E37" s="877"/>
      <c r="F37" s="877"/>
      <c r="G37" s="877"/>
      <c r="H37" s="877"/>
      <c r="I37" s="877"/>
      <c r="J37" s="903"/>
    </row>
    <row r="38" spans="2:45" ht="17.25">
      <c r="B38" s="239"/>
      <c r="C38" s="834"/>
      <c r="D38" s="834"/>
      <c r="E38" s="834"/>
      <c r="F38" s="834"/>
      <c r="G38" s="834"/>
      <c r="H38" s="834"/>
      <c r="I38" s="834"/>
      <c r="J38" s="834"/>
    </row>
    <row r="39" spans="2:45" ht="108" customHeight="1">
      <c r="B39" s="152" t="s">
        <v>522</v>
      </c>
      <c r="C39" s="871" t="s">
        <v>619</v>
      </c>
      <c r="D39" s="888"/>
      <c r="E39" s="239"/>
      <c r="F39" s="239"/>
      <c r="G39" s="314" t="s">
        <v>487</v>
      </c>
      <c r="H39" s="889" t="s">
        <v>964</v>
      </c>
      <c r="I39" s="890"/>
      <c r="J39" s="890"/>
    </row>
    <row r="40" spans="2:45" ht="17.25">
      <c r="B40" s="239"/>
      <c r="C40" s="239"/>
      <c r="D40" s="240"/>
      <c r="E40" s="239"/>
      <c r="F40" s="239"/>
      <c r="G40" s="239"/>
      <c r="H40" s="891"/>
      <c r="I40" s="891"/>
      <c r="J40" s="891"/>
      <c r="AS40" s="315"/>
    </row>
    <row r="41" spans="2:45" ht="17.25">
      <c r="B41" s="239"/>
      <c r="C41" s="239"/>
      <c r="D41" s="240"/>
      <c r="E41" s="239"/>
      <c r="F41" s="239"/>
      <c r="G41" s="239"/>
      <c r="H41" s="239"/>
      <c r="I41" s="239"/>
      <c r="J41" s="241"/>
    </row>
    <row r="42" spans="2:45" ht="17.25">
      <c r="B42" s="239"/>
      <c r="C42" s="239"/>
      <c r="D42" s="240"/>
      <c r="E42" s="239"/>
      <c r="F42" s="239"/>
      <c r="G42" s="239"/>
      <c r="H42" s="239"/>
      <c r="I42" s="239"/>
      <c r="J42" s="241"/>
    </row>
    <row r="43" spans="2:45" ht="17.25">
      <c r="B43" s="239"/>
      <c r="C43" s="239"/>
      <c r="D43" s="240"/>
      <c r="E43" s="239"/>
      <c r="F43" s="239"/>
      <c r="G43" s="239"/>
      <c r="H43" s="239"/>
      <c r="I43" s="239"/>
      <c r="J43" s="241"/>
    </row>
    <row r="44" spans="2:45" ht="17.25">
      <c r="B44" s="239"/>
      <c r="C44" s="239"/>
      <c r="D44" s="240"/>
      <c r="E44" s="833"/>
      <c r="F44" s="833"/>
      <c r="G44" s="833"/>
      <c r="H44" s="833"/>
      <c r="I44" s="527"/>
      <c r="J44" s="239"/>
    </row>
    <row r="45" spans="2:45" ht="17.25">
      <c r="B45" s="239"/>
      <c r="C45" s="239"/>
      <c r="D45" s="240"/>
      <c r="E45" s="239"/>
      <c r="F45" s="239"/>
      <c r="G45" s="239"/>
      <c r="H45" s="239"/>
      <c r="I45" s="239"/>
      <c r="J45" s="239"/>
    </row>
    <row r="46" spans="2:45" ht="17.25">
      <c r="B46" s="239"/>
      <c r="C46" s="239"/>
      <c r="D46" s="240"/>
      <c r="E46" s="833"/>
      <c r="F46" s="833"/>
      <c r="G46" s="833"/>
      <c r="H46" s="833"/>
      <c r="I46" s="527"/>
      <c r="J46" s="239"/>
    </row>
    <row r="47" spans="2:45" ht="17.25">
      <c r="B47" s="239"/>
      <c r="C47" s="239"/>
      <c r="D47" s="240"/>
      <c r="E47" s="239"/>
      <c r="F47" s="239"/>
      <c r="G47" s="239"/>
      <c r="H47" s="239"/>
      <c r="I47" s="239"/>
      <c r="J47" s="239"/>
    </row>
    <row r="48" spans="2:45" ht="17.25">
      <c r="B48" s="239"/>
      <c r="C48" s="239"/>
      <c r="D48" s="240"/>
      <c r="E48" s="833"/>
      <c r="F48" s="833"/>
      <c r="G48" s="833"/>
      <c r="H48" s="833"/>
      <c r="I48" s="527"/>
      <c r="J48" s="239"/>
    </row>
  </sheetData>
  <sheetProtection algorithmName="SHA-512" hashValue="szMq37+o6dnqLUQ+OuCGtOFO1h77YThf2jYwU8YO36K2y9fvolcBr3izMrtUfyT8+MXDrLzXe4V6xks6F961Jw==" saltValue="n9AxWDM5+uE8SozIUuR5Iw==" spinCount="100000" sheet="1" objects="1" scenarios="1"/>
  <mergeCells count="54">
    <mergeCell ref="AS16:AS17"/>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C37:J37"/>
    <mergeCell ref="AA11:AB11"/>
    <mergeCell ref="AC11:AD11"/>
    <mergeCell ref="AE11:AF11"/>
    <mergeCell ref="AG11:AH11"/>
    <mergeCell ref="O11:P11"/>
    <mergeCell ref="Q11:R11"/>
    <mergeCell ref="S11:T11"/>
    <mergeCell ref="U11:V11"/>
    <mergeCell ref="W11:X11"/>
    <mergeCell ref="Y11:Z11"/>
    <mergeCell ref="AM11:AN11"/>
    <mergeCell ref="AO11:AP11"/>
    <mergeCell ref="C14:C16"/>
    <mergeCell ref="B35:AR35"/>
    <mergeCell ref="AI11:AJ11"/>
    <mergeCell ref="AK11:AL11"/>
    <mergeCell ref="B13:B33"/>
    <mergeCell ref="E16:E17"/>
    <mergeCell ref="F16:F17"/>
    <mergeCell ref="E48:H48"/>
    <mergeCell ref="C38:J38"/>
    <mergeCell ref="C39:D39"/>
    <mergeCell ref="H39:J39"/>
    <mergeCell ref="H40:J40"/>
    <mergeCell ref="E44:H44"/>
    <mergeCell ref="E46:H46"/>
  </mergeCells>
  <conditionalFormatting sqref="AS13:AS15 AS25 AS18:AS22">
    <cfRule type="cellIs" dxfId="152" priority="46" operator="between">
      <formula>0.7</formula>
      <formula>1</formula>
    </cfRule>
    <cfRule type="cellIs" dxfId="151" priority="47" operator="between">
      <formula>0.51</formula>
      <formula>0.69</formula>
    </cfRule>
    <cfRule type="cellIs" dxfId="150" priority="48" operator="between">
      <formula>0</formula>
      <formula>0.5</formula>
    </cfRule>
  </conditionalFormatting>
  <conditionalFormatting sqref="AS23">
    <cfRule type="cellIs" dxfId="149" priority="37" operator="between">
      <formula>0.7</formula>
      <formula>1</formula>
    </cfRule>
    <cfRule type="cellIs" dxfId="148" priority="38" operator="between">
      <formula>0.51</formula>
      <formula>0.69</formula>
    </cfRule>
    <cfRule type="cellIs" dxfId="147" priority="39" operator="between">
      <formula>0</formula>
      <formula>0.5</formula>
    </cfRule>
  </conditionalFormatting>
  <conditionalFormatting sqref="AS24">
    <cfRule type="cellIs" dxfId="146" priority="34" operator="between">
      <formula>0.7</formula>
      <formula>1</formula>
    </cfRule>
    <cfRule type="cellIs" dxfId="145" priority="35" operator="between">
      <formula>0.51</formula>
      <formula>0.69</formula>
    </cfRule>
    <cfRule type="cellIs" dxfId="144" priority="36" operator="between">
      <formula>0</formula>
      <formula>0.5</formula>
    </cfRule>
  </conditionalFormatting>
  <conditionalFormatting sqref="AS34">
    <cfRule type="cellIs" dxfId="140" priority="16" operator="between">
      <formula>0.7</formula>
      <formula>1</formula>
    </cfRule>
    <cfRule type="cellIs" dxfId="139" priority="17" operator="between">
      <formula>0.51</formula>
      <formula>0.69</formula>
    </cfRule>
    <cfRule type="cellIs" dxfId="138" priority="18" operator="between">
      <formula>0</formula>
      <formula>0.5</formula>
    </cfRule>
  </conditionalFormatting>
  <conditionalFormatting sqref="AS26:AS32">
    <cfRule type="cellIs" dxfId="137" priority="13" operator="between">
      <formula>0.7</formula>
      <formula>1</formula>
    </cfRule>
    <cfRule type="cellIs" dxfId="136" priority="14" operator="between">
      <formula>0.51</formula>
      <formula>0.69</formula>
    </cfRule>
    <cfRule type="cellIs" dxfId="135" priority="15" operator="between">
      <formula>0</formula>
      <formula>0.5</formula>
    </cfRule>
  </conditionalFormatting>
  <conditionalFormatting sqref="AS33">
    <cfRule type="cellIs" dxfId="134" priority="10" operator="between">
      <formula>0.7</formula>
      <formula>1</formula>
    </cfRule>
    <cfRule type="cellIs" dxfId="133" priority="11" operator="between">
      <formula>0.51</formula>
      <formula>0.69</formula>
    </cfRule>
    <cfRule type="cellIs" dxfId="132" priority="12" operator="between">
      <formula>0</formula>
      <formula>0.5</formula>
    </cfRule>
  </conditionalFormatting>
  <conditionalFormatting sqref="AS16">
    <cfRule type="cellIs" dxfId="2" priority="1" operator="between">
      <formula>0.7</formula>
      <formula>1</formula>
    </cfRule>
    <cfRule type="cellIs" dxfId="1" priority="2" operator="between">
      <formula>0.51</formula>
      <formula>0.69</formula>
    </cfRule>
    <cfRule type="cellIs" dxfId="0" priority="3" operator="between">
      <formula>0</formula>
      <formula>0.5</formula>
    </cfRule>
  </conditionalFormatting>
  <dataValidations count="1">
    <dataValidation type="list" allowBlank="1" showInputMessage="1" showErrorMessage="1" promptTitle="Objetivo Estratégico" sqref="B13" xr:uid="{00000000-0002-0000-1400-000000000000}">
      <formula1>OBJE</formula1>
    </dataValidation>
  </dataValidations>
  <pageMargins left="0.7" right="0.7" top="0.75" bottom="0.75" header="0.3" footer="0.3"/>
  <pageSetup orientation="portrait"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9FF33"/>
  </sheetPr>
  <dimension ref="B1:AS33"/>
  <sheetViews>
    <sheetView showGridLines="0" topLeftCell="A7" zoomScale="70" zoomScaleNormal="70" workbookViewId="0">
      <pane xSplit="6" ySplit="6" topLeftCell="G17" activePane="bottomRight" state="frozen"/>
      <selection activeCell="A7" sqref="A7"/>
      <selection pane="topRight" activeCell="G7" sqref="G7"/>
      <selection pane="bottomLeft" activeCell="A13" sqref="A13"/>
      <selection pane="bottomRight" activeCell="H19" sqref="H19"/>
    </sheetView>
  </sheetViews>
  <sheetFormatPr baseColWidth="10" defaultColWidth="17.28515625" defaultRowHeight="15" customHeight="1"/>
  <cols>
    <col min="1" max="1" width="4.28515625" style="158" customWidth="1"/>
    <col min="2" max="2" width="22.28515625" style="200" customWidth="1"/>
    <col min="3" max="3" width="28.28515625" style="200" customWidth="1"/>
    <col min="4" max="4" width="21.42578125" style="201" customWidth="1"/>
    <col min="5" max="6" width="21.42578125" style="200" customWidth="1"/>
    <col min="7" max="7" width="14" style="200" customWidth="1"/>
    <col min="8" max="8" width="28.42578125" style="200" customWidth="1"/>
    <col min="9" max="9" width="56.28515625" style="200" customWidth="1"/>
    <col min="10" max="10" width="31.7109375" style="202" customWidth="1"/>
    <col min="11" max="42" width="10.7109375" style="158" customWidth="1"/>
    <col min="43" max="43" width="15.140625" style="158" customWidth="1"/>
    <col min="44" max="45" width="10.7109375" style="158" customWidth="1"/>
    <col min="46" max="16384" width="17.28515625" style="158"/>
  </cols>
  <sheetData>
    <row r="1" spans="2:45" ht="18" thickBot="1"/>
    <row r="2" spans="2:45" ht="15.75">
      <c r="B2" s="777"/>
      <c r="C2" s="780" t="s">
        <v>467</v>
      </c>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c r="AP2" s="781"/>
      <c r="AQ2" s="782"/>
      <c r="AR2" s="789" t="s">
        <v>435</v>
      </c>
      <c r="AS2" s="790"/>
    </row>
    <row r="3" spans="2:45" ht="15.75">
      <c r="B3" s="778"/>
      <c r="C3" s="917"/>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c r="AM3" s="784"/>
      <c r="AN3" s="784"/>
      <c r="AO3" s="784"/>
      <c r="AP3" s="784"/>
      <c r="AQ3" s="851"/>
      <c r="AR3" s="291" t="s">
        <v>432</v>
      </c>
      <c r="AS3" s="250" t="s">
        <v>433</v>
      </c>
    </row>
    <row r="4" spans="2:45">
      <c r="B4" s="778"/>
      <c r="C4" s="917"/>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851"/>
      <c r="AR4" s="205">
        <v>3</v>
      </c>
      <c r="AS4" s="206" t="s">
        <v>511</v>
      </c>
    </row>
    <row r="5" spans="2:45" ht="15.75">
      <c r="B5" s="778"/>
      <c r="C5" s="917"/>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c r="AM5" s="784"/>
      <c r="AN5" s="784"/>
      <c r="AO5" s="784"/>
      <c r="AP5" s="784"/>
      <c r="AQ5" s="851"/>
      <c r="AR5" s="873" t="s">
        <v>434</v>
      </c>
      <c r="AS5" s="874"/>
    </row>
    <row r="6" spans="2:45" ht="15.75" thickBot="1">
      <c r="B6" s="779"/>
      <c r="C6" s="786"/>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8"/>
      <c r="AR6" s="793" t="s">
        <v>508</v>
      </c>
      <c r="AS6" s="794"/>
    </row>
    <row r="7" spans="2:45" ht="17.25">
      <c r="B7" s="207"/>
      <c r="C7" s="207"/>
      <c r="D7" s="208"/>
      <c r="E7" s="207"/>
      <c r="F7" s="207"/>
      <c r="G7" s="207"/>
      <c r="H7" s="207"/>
      <c r="I7" s="207"/>
      <c r="J7" s="209"/>
      <c r="AR7" s="879"/>
      <c r="AS7" s="880"/>
    </row>
    <row r="8" spans="2:45" ht="13.5">
      <c r="B8" s="210"/>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795"/>
      <c r="AR8" s="796"/>
      <c r="AS8" s="797"/>
    </row>
    <row r="9" spans="2:45" ht="15.75">
      <c r="B9" s="912" t="s">
        <v>431</v>
      </c>
      <c r="C9" s="912" t="s">
        <v>430</v>
      </c>
      <c r="D9" s="912" t="s">
        <v>471</v>
      </c>
      <c r="E9" s="912" t="s">
        <v>474</v>
      </c>
      <c r="F9" s="912" t="s">
        <v>475</v>
      </c>
      <c r="G9" s="912" t="s">
        <v>427</v>
      </c>
      <c r="H9" s="912" t="s">
        <v>421</v>
      </c>
      <c r="I9" s="912" t="s">
        <v>503</v>
      </c>
      <c r="J9" s="912" t="s">
        <v>7</v>
      </c>
      <c r="K9" s="847" t="s">
        <v>346</v>
      </c>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63" t="s">
        <v>347</v>
      </c>
      <c r="AR9" s="865" t="s">
        <v>348</v>
      </c>
      <c r="AS9" s="865" t="s">
        <v>378</v>
      </c>
    </row>
    <row r="10" spans="2:45" ht="15.75">
      <c r="B10" s="866"/>
      <c r="C10" s="866"/>
      <c r="D10" s="866"/>
      <c r="E10" s="866"/>
      <c r="F10" s="866"/>
      <c r="G10" s="866"/>
      <c r="H10" s="866"/>
      <c r="I10" s="866"/>
      <c r="J10" s="866"/>
      <c r="K10" s="895" t="s">
        <v>422</v>
      </c>
      <c r="L10" s="895"/>
      <c r="M10" s="895"/>
      <c r="N10" s="895"/>
      <c r="O10" s="895"/>
      <c r="P10" s="895"/>
      <c r="Q10" s="895"/>
      <c r="R10" s="895"/>
      <c r="S10" s="895" t="s">
        <v>423</v>
      </c>
      <c r="T10" s="895"/>
      <c r="U10" s="895"/>
      <c r="V10" s="895"/>
      <c r="W10" s="895"/>
      <c r="X10" s="895"/>
      <c r="Y10" s="895"/>
      <c r="Z10" s="895"/>
      <c r="AA10" s="895" t="s">
        <v>424</v>
      </c>
      <c r="AB10" s="895"/>
      <c r="AC10" s="895"/>
      <c r="AD10" s="895"/>
      <c r="AE10" s="895"/>
      <c r="AF10" s="895"/>
      <c r="AG10" s="895"/>
      <c r="AH10" s="895"/>
      <c r="AI10" s="895" t="s">
        <v>425</v>
      </c>
      <c r="AJ10" s="895"/>
      <c r="AK10" s="895"/>
      <c r="AL10" s="895"/>
      <c r="AM10" s="895"/>
      <c r="AN10" s="895"/>
      <c r="AO10" s="895"/>
      <c r="AP10" s="895"/>
      <c r="AQ10" s="863"/>
      <c r="AR10" s="865"/>
      <c r="AS10" s="865"/>
    </row>
    <row r="11" spans="2:45" ht="15.75" customHeight="1">
      <c r="B11" s="866"/>
      <c r="C11" s="866"/>
      <c r="D11" s="866"/>
      <c r="E11" s="866"/>
      <c r="F11" s="866"/>
      <c r="G11" s="866"/>
      <c r="H11" s="866"/>
      <c r="I11" s="866"/>
      <c r="J11" s="866"/>
      <c r="K11" s="895" t="s">
        <v>353</v>
      </c>
      <c r="L11" s="895"/>
      <c r="M11" s="895" t="s">
        <v>354</v>
      </c>
      <c r="N11" s="895"/>
      <c r="O11" s="883" t="s">
        <v>355</v>
      </c>
      <c r="P11" s="904"/>
      <c r="Q11" s="867" t="s">
        <v>356</v>
      </c>
      <c r="R11" s="892"/>
      <c r="S11" s="895" t="s">
        <v>429</v>
      </c>
      <c r="T11" s="895"/>
      <c r="U11" s="895" t="s">
        <v>358</v>
      </c>
      <c r="V11" s="895"/>
      <c r="W11" s="895" t="s">
        <v>359</v>
      </c>
      <c r="X11" s="895"/>
      <c r="Y11" s="867" t="s">
        <v>356</v>
      </c>
      <c r="Z11" s="892"/>
      <c r="AA11" s="895" t="s">
        <v>360</v>
      </c>
      <c r="AB11" s="895"/>
      <c r="AC11" s="895" t="s">
        <v>361</v>
      </c>
      <c r="AD11" s="895"/>
      <c r="AE11" s="895" t="s">
        <v>362</v>
      </c>
      <c r="AF11" s="895"/>
      <c r="AG11" s="867" t="s">
        <v>356</v>
      </c>
      <c r="AH11" s="892"/>
      <c r="AI11" s="895" t="s">
        <v>363</v>
      </c>
      <c r="AJ11" s="895"/>
      <c r="AK11" s="895" t="s">
        <v>364</v>
      </c>
      <c r="AL11" s="895"/>
      <c r="AM11" s="895" t="s">
        <v>365</v>
      </c>
      <c r="AN11" s="895"/>
      <c r="AO11" s="867" t="s">
        <v>356</v>
      </c>
      <c r="AP11" s="892"/>
      <c r="AQ11" s="863"/>
      <c r="AR11" s="865"/>
      <c r="AS11" s="865"/>
    </row>
    <row r="12" spans="2:45" ht="25.5">
      <c r="B12" s="846"/>
      <c r="C12" s="846"/>
      <c r="D12" s="846"/>
      <c r="E12" s="846"/>
      <c r="F12" s="846"/>
      <c r="G12" s="846"/>
      <c r="H12" s="846"/>
      <c r="I12" s="846"/>
      <c r="J12" s="846"/>
      <c r="K12" s="153" t="s">
        <v>366</v>
      </c>
      <c r="L12" s="154" t="s">
        <v>367</v>
      </c>
      <c r="M12" s="153" t="s">
        <v>366</v>
      </c>
      <c r="N12" s="154" t="s">
        <v>367</v>
      </c>
      <c r="O12" s="153" t="s">
        <v>366</v>
      </c>
      <c r="P12" s="154" t="s">
        <v>367</v>
      </c>
      <c r="Q12" s="155" t="s">
        <v>366</v>
      </c>
      <c r="R12" s="156" t="s">
        <v>367</v>
      </c>
      <c r="S12" s="153" t="s">
        <v>366</v>
      </c>
      <c r="T12" s="154" t="s">
        <v>367</v>
      </c>
      <c r="U12" s="153" t="s">
        <v>366</v>
      </c>
      <c r="V12" s="154" t="s">
        <v>367</v>
      </c>
      <c r="W12" s="153" t="s">
        <v>366</v>
      </c>
      <c r="X12" s="154" t="s">
        <v>367</v>
      </c>
      <c r="Y12" s="155" t="s">
        <v>366</v>
      </c>
      <c r="Z12" s="156" t="s">
        <v>367</v>
      </c>
      <c r="AA12" s="153" t="s">
        <v>366</v>
      </c>
      <c r="AB12" s="154" t="s">
        <v>367</v>
      </c>
      <c r="AC12" s="153" t="s">
        <v>366</v>
      </c>
      <c r="AD12" s="154" t="s">
        <v>367</v>
      </c>
      <c r="AE12" s="153" t="s">
        <v>366</v>
      </c>
      <c r="AF12" s="154" t="s">
        <v>367</v>
      </c>
      <c r="AG12" s="155" t="s">
        <v>366</v>
      </c>
      <c r="AH12" s="156" t="s">
        <v>367</v>
      </c>
      <c r="AI12" s="153" t="s">
        <v>366</v>
      </c>
      <c r="AJ12" s="154" t="s">
        <v>367</v>
      </c>
      <c r="AK12" s="153" t="s">
        <v>366</v>
      </c>
      <c r="AL12" s="154" t="s">
        <v>367</v>
      </c>
      <c r="AM12" s="153" t="s">
        <v>366</v>
      </c>
      <c r="AN12" s="154" t="s">
        <v>367</v>
      </c>
      <c r="AO12" s="155" t="s">
        <v>366</v>
      </c>
      <c r="AP12" s="156" t="s">
        <v>367</v>
      </c>
      <c r="AQ12" s="863"/>
      <c r="AR12" s="865"/>
      <c r="AS12" s="865"/>
    </row>
    <row r="13" spans="2:45" ht="90" customHeight="1">
      <c r="B13" s="913" t="s">
        <v>624</v>
      </c>
      <c r="C13" s="533" t="s">
        <v>627</v>
      </c>
      <c r="D13" s="313">
        <v>25</v>
      </c>
      <c r="E13" s="313" t="s">
        <v>628</v>
      </c>
      <c r="F13" s="313" t="s">
        <v>983</v>
      </c>
      <c r="G13" s="307">
        <v>35</v>
      </c>
      <c r="H13" s="316" t="s">
        <v>818</v>
      </c>
      <c r="I13" s="306" t="s">
        <v>629</v>
      </c>
      <c r="J13" s="255" t="s">
        <v>906</v>
      </c>
      <c r="K13" s="308">
        <v>1</v>
      </c>
      <c r="L13" s="308">
        <v>5</v>
      </c>
      <c r="M13" s="308">
        <v>2</v>
      </c>
      <c r="N13" s="308">
        <v>2</v>
      </c>
      <c r="O13" s="308">
        <v>2</v>
      </c>
      <c r="P13" s="308">
        <v>3</v>
      </c>
      <c r="Q13" s="143">
        <v>5</v>
      </c>
      <c r="R13" s="143">
        <v>10</v>
      </c>
      <c r="S13" s="308">
        <v>2</v>
      </c>
      <c r="T13" s="308">
        <v>1</v>
      </c>
      <c r="U13" s="308">
        <v>3</v>
      </c>
      <c r="V13" s="308">
        <v>5</v>
      </c>
      <c r="W13" s="308">
        <v>1</v>
      </c>
      <c r="X13" s="308">
        <v>1</v>
      </c>
      <c r="Y13" s="143">
        <v>6</v>
      </c>
      <c r="Z13" s="143">
        <v>7</v>
      </c>
      <c r="AA13" s="308">
        <v>2</v>
      </c>
      <c r="AB13" s="308"/>
      <c r="AC13" s="308">
        <v>4</v>
      </c>
      <c r="AD13" s="308"/>
      <c r="AE13" s="309">
        <v>2</v>
      </c>
      <c r="AF13" s="309"/>
      <c r="AG13" s="143">
        <v>8</v>
      </c>
      <c r="AH13" s="143">
        <v>0</v>
      </c>
      <c r="AI13" s="308">
        <v>1</v>
      </c>
      <c r="AJ13" s="308"/>
      <c r="AK13" s="308">
        <v>3</v>
      </c>
      <c r="AL13" s="308"/>
      <c r="AM13" s="308">
        <v>2</v>
      </c>
      <c r="AN13" s="308"/>
      <c r="AO13" s="143">
        <v>6</v>
      </c>
      <c r="AP13" s="143">
        <v>0</v>
      </c>
      <c r="AQ13" s="166">
        <v>25</v>
      </c>
      <c r="AR13" s="160">
        <v>17</v>
      </c>
      <c r="AS13" s="146">
        <f t="shared" ref="AS13:AS20" si="0">IF(AND(AR13&gt;0,AQ13&gt;0),AR13/AQ13,0)</f>
        <v>0.68</v>
      </c>
    </row>
    <row r="14" spans="2:45" ht="90">
      <c r="B14" s="849"/>
      <c r="C14" s="909" t="s">
        <v>630</v>
      </c>
      <c r="D14" s="478">
        <v>120</v>
      </c>
      <c r="E14" s="313" t="s">
        <v>631</v>
      </c>
      <c r="F14" s="313" t="s">
        <v>632</v>
      </c>
      <c r="G14" s="307">
        <v>110</v>
      </c>
      <c r="H14" s="316" t="s">
        <v>819</v>
      </c>
      <c r="I14" s="306" t="s">
        <v>633</v>
      </c>
      <c r="J14" s="255" t="s">
        <v>906</v>
      </c>
      <c r="K14" s="308">
        <v>2</v>
      </c>
      <c r="L14" s="308">
        <v>2</v>
      </c>
      <c r="M14" s="308">
        <v>5</v>
      </c>
      <c r="N14" s="308">
        <v>6</v>
      </c>
      <c r="O14" s="308">
        <v>9</v>
      </c>
      <c r="P14" s="308">
        <v>4</v>
      </c>
      <c r="Q14" s="143">
        <v>16</v>
      </c>
      <c r="R14" s="143">
        <v>12</v>
      </c>
      <c r="S14" s="308">
        <v>8</v>
      </c>
      <c r="T14" s="308">
        <v>8</v>
      </c>
      <c r="U14" s="308">
        <v>13</v>
      </c>
      <c r="V14" s="308">
        <v>6</v>
      </c>
      <c r="W14" s="308">
        <v>26</v>
      </c>
      <c r="X14" s="308">
        <v>15</v>
      </c>
      <c r="Y14" s="143">
        <v>47</v>
      </c>
      <c r="Z14" s="143">
        <v>29</v>
      </c>
      <c r="AA14" s="308">
        <v>10</v>
      </c>
      <c r="AB14" s="308"/>
      <c r="AC14" s="308">
        <v>15</v>
      </c>
      <c r="AD14" s="308"/>
      <c r="AE14" s="309">
        <v>10</v>
      </c>
      <c r="AF14" s="309"/>
      <c r="AG14" s="143">
        <v>35</v>
      </c>
      <c r="AH14" s="143">
        <v>0</v>
      </c>
      <c r="AI14" s="308">
        <v>14</v>
      </c>
      <c r="AJ14" s="308"/>
      <c r="AK14" s="308">
        <v>7</v>
      </c>
      <c r="AL14" s="308"/>
      <c r="AM14" s="308">
        <v>1</v>
      </c>
      <c r="AN14" s="308"/>
      <c r="AO14" s="143">
        <v>22</v>
      </c>
      <c r="AP14" s="143">
        <v>0</v>
      </c>
      <c r="AQ14" s="166">
        <v>120</v>
      </c>
      <c r="AR14" s="160">
        <v>41</v>
      </c>
      <c r="AS14" s="146">
        <f t="shared" si="0"/>
        <v>0.34166666666666667</v>
      </c>
    </row>
    <row r="15" spans="2:45" ht="105">
      <c r="B15" s="849"/>
      <c r="C15" s="910"/>
      <c r="D15" s="478">
        <v>60</v>
      </c>
      <c r="E15" s="178" t="s">
        <v>631</v>
      </c>
      <c r="F15" s="178" t="s">
        <v>632</v>
      </c>
      <c r="G15" s="318" t="s">
        <v>844</v>
      </c>
      <c r="H15" s="229" t="s">
        <v>973</v>
      </c>
      <c r="I15" s="229" t="s">
        <v>970</v>
      </c>
      <c r="J15" s="255" t="s">
        <v>931</v>
      </c>
      <c r="K15" s="308">
        <v>0</v>
      </c>
      <c r="L15" s="308">
        <v>1</v>
      </c>
      <c r="M15" s="308">
        <v>0</v>
      </c>
      <c r="N15" s="308">
        <v>0</v>
      </c>
      <c r="O15" s="308">
        <v>20</v>
      </c>
      <c r="P15" s="308">
        <v>27</v>
      </c>
      <c r="Q15" s="147">
        <v>20</v>
      </c>
      <c r="R15" s="147">
        <v>28</v>
      </c>
      <c r="S15" s="308">
        <v>0</v>
      </c>
      <c r="T15" s="308">
        <v>8</v>
      </c>
      <c r="U15" s="308">
        <v>20</v>
      </c>
      <c r="V15" s="308">
        <v>5</v>
      </c>
      <c r="W15" s="308">
        <v>0</v>
      </c>
      <c r="X15" s="308">
        <v>3</v>
      </c>
      <c r="Y15" s="147">
        <v>20</v>
      </c>
      <c r="Z15" s="147">
        <v>16</v>
      </c>
      <c r="AA15" s="308">
        <v>20</v>
      </c>
      <c r="AB15" s="308"/>
      <c r="AC15" s="308">
        <v>0</v>
      </c>
      <c r="AD15" s="308"/>
      <c r="AE15" s="309">
        <v>0</v>
      </c>
      <c r="AF15" s="309"/>
      <c r="AG15" s="147">
        <v>20</v>
      </c>
      <c r="AH15" s="147">
        <v>0</v>
      </c>
      <c r="AI15" s="308">
        <v>0</v>
      </c>
      <c r="AJ15" s="308"/>
      <c r="AK15" s="308">
        <v>0</v>
      </c>
      <c r="AL15" s="308"/>
      <c r="AM15" s="308">
        <v>0</v>
      </c>
      <c r="AN15" s="308"/>
      <c r="AO15" s="147">
        <v>0</v>
      </c>
      <c r="AP15" s="147">
        <v>0</v>
      </c>
      <c r="AQ15" s="163">
        <v>60</v>
      </c>
      <c r="AR15" s="162">
        <v>44</v>
      </c>
      <c r="AS15" s="146">
        <f>IF(AND(AR15&gt;0,AQ15&gt;0),AR15/AQ15,0)</f>
        <v>0.73333333333333328</v>
      </c>
    </row>
    <row r="16" spans="2:45" ht="75">
      <c r="B16" s="849"/>
      <c r="C16" s="533" t="s">
        <v>634</v>
      </c>
      <c r="D16" s="313">
        <v>59</v>
      </c>
      <c r="E16" s="313" t="s">
        <v>635</v>
      </c>
      <c r="F16" s="313" t="s">
        <v>636</v>
      </c>
      <c r="G16" s="307">
        <v>45</v>
      </c>
      <c r="H16" s="316" t="s">
        <v>820</v>
      </c>
      <c r="I16" s="306" t="s">
        <v>633</v>
      </c>
      <c r="J16" s="255" t="s">
        <v>906</v>
      </c>
      <c r="K16" s="308">
        <v>0</v>
      </c>
      <c r="L16" s="308">
        <v>0</v>
      </c>
      <c r="M16" s="308">
        <v>2</v>
      </c>
      <c r="N16" s="308">
        <v>2</v>
      </c>
      <c r="O16" s="308">
        <v>3</v>
      </c>
      <c r="P16" s="308">
        <v>3</v>
      </c>
      <c r="Q16" s="147">
        <v>5</v>
      </c>
      <c r="R16" s="147">
        <v>5</v>
      </c>
      <c r="S16" s="308">
        <v>6</v>
      </c>
      <c r="T16" s="308">
        <v>6</v>
      </c>
      <c r="U16" s="308">
        <v>3</v>
      </c>
      <c r="V16" s="308">
        <v>6</v>
      </c>
      <c r="W16" s="308">
        <v>8</v>
      </c>
      <c r="X16" s="308">
        <v>6</v>
      </c>
      <c r="Y16" s="147">
        <v>17</v>
      </c>
      <c r="Z16" s="147">
        <v>18</v>
      </c>
      <c r="AA16" s="308">
        <v>11</v>
      </c>
      <c r="AB16" s="308"/>
      <c r="AC16" s="308">
        <v>7</v>
      </c>
      <c r="AD16" s="308"/>
      <c r="AE16" s="309">
        <v>6</v>
      </c>
      <c r="AF16" s="309"/>
      <c r="AG16" s="147">
        <v>24</v>
      </c>
      <c r="AH16" s="147">
        <v>0</v>
      </c>
      <c r="AI16" s="308">
        <v>5</v>
      </c>
      <c r="AJ16" s="308"/>
      <c r="AK16" s="308">
        <v>5</v>
      </c>
      <c r="AL16" s="308"/>
      <c r="AM16" s="308">
        <v>3</v>
      </c>
      <c r="AN16" s="308"/>
      <c r="AO16" s="147">
        <v>13</v>
      </c>
      <c r="AP16" s="147">
        <v>0</v>
      </c>
      <c r="AQ16" s="163">
        <v>59</v>
      </c>
      <c r="AR16" s="162">
        <v>23</v>
      </c>
      <c r="AS16" s="146">
        <f t="shared" si="0"/>
        <v>0.38983050847457629</v>
      </c>
    </row>
    <row r="17" spans="2:45" ht="90">
      <c r="B17" s="849"/>
      <c r="C17" s="533" t="s">
        <v>637</v>
      </c>
      <c r="D17" s="317">
        <v>8</v>
      </c>
      <c r="E17" s="313" t="s">
        <v>638</v>
      </c>
      <c r="F17" s="313" t="s">
        <v>639</v>
      </c>
      <c r="G17" s="307">
        <v>8</v>
      </c>
      <c r="H17" s="316" t="s">
        <v>821</v>
      </c>
      <c r="I17" s="306" t="s">
        <v>640</v>
      </c>
      <c r="J17" s="255" t="s">
        <v>906</v>
      </c>
      <c r="K17" s="308">
        <v>0</v>
      </c>
      <c r="L17" s="308">
        <v>0</v>
      </c>
      <c r="M17" s="308">
        <v>1</v>
      </c>
      <c r="N17" s="308">
        <v>0</v>
      </c>
      <c r="O17" s="308">
        <v>0</v>
      </c>
      <c r="P17" s="308">
        <v>0</v>
      </c>
      <c r="Q17" s="147">
        <v>1</v>
      </c>
      <c r="R17" s="147">
        <v>0</v>
      </c>
      <c r="S17" s="308">
        <v>0</v>
      </c>
      <c r="T17" s="308">
        <v>3</v>
      </c>
      <c r="U17" s="308">
        <v>0</v>
      </c>
      <c r="V17" s="308">
        <v>0</v>
      </c>
      <c r="W17" s="308">
        <v>0</v>
      </c>
      <c r="X17" s="308">
        <v>0</v>
      </c>
      <c r="Y17" s="147">
        <v>0</v>
      </c>
      <c r="Z17" s="147">
        <v>3</v>
      </c>
      <c r="AA17" s="308">
        <v>1</v>
      </c>
      <c r="AB17" s="308"/>
      <c r="AC17" s="308">
        <v>3</v>
      </c>
      <c r="AD17" s="308"/>
      <c r="AE17" s="309">
        <v>2</v>
      </c>
      <c r="AF17" s="309"/>
      <c r="AG17" s="147">
        <v>6</v>
      </c>
      <c r="AH17" s="147">
        <v>0</v>
      </c>
      <c r="AI17" s="308">
        <v>0</v>
      </c>
      <c r="AJ17" s="308"/>
      <c r="AK17" s="308">
        <v>1</v>
      </c>
      <c r="AL17" s="308"/>
      <c r="AM17" s="308">
        <v>0</v>
      </c>
      <c r="AN17" s="308"/>
      <c r="AO17" s="147">
        <v>1</v>
      </c>
      <c r="AP17" s="147">
        <v>0</v>
      </c>
      <c r="AQ17" s="163">
        <v>8</v>
      </c>
      <c r="AR17" s="162">
        <v>3</v>
      </c>
      <c r="AS17" s="146">
        <f t="shared" si="0"/>
        <v>0.375</v>
      </c>
    </row>
    <row r="18" spans="2:45" ht="120">
      <c r="B18" s="849"/>
      <c r="C18" s="532" t="s">
        <v>975</v>
      </c>
      <c r="D18" s="198">
        <v>1</v>
      </c>
      <c r="E18" s="178" t="s">
        <v>966</v>
      </c>
      <c r="F18" s="178" t="s">
        <v>967</v>
      </c>
      <c r="G18" s="318" t="s">
        <v>844</v>
      </c>
      <c r="H18" s="319" t="s">
        <v>974</v>
      </c>
      <c r="I18" s="229" t="s">
        <v>971</v>
      </c>
      <c r="J18" s="255" t="s">
        <v>931</v>
      </c>
      <c r="K18" s="232">
        <v>1</v>
      </c>
      <c r="L18" s="232">
        <v>1</v>
      </c>
      <c r="M18" s="232">
        <v>1</v>
      </c>
      <c r="N18" s="232">
        <v>1</v>
      </c>
      <c r="O18" s="232">
        <v>1</v>
      </c>
      <c r="P18" s="232">
        <v>1</v>
      </c>
      <c r="Q18" s="233">
        <v>1</v>
      </c>
      <c r="R18" s="233">
        <v>1</v>
      </c>
      <c r="S18" s="232">
        <v>1</v>
      </c>
      <c r="T18" s="232">
        <v>1</v>
      </c>
      <c r="U18" s="232">
        <v>1</v>
      </c>
      <c r="V18" s="232">
        <v>1</v>
      </c>
      <c r="W18" s="232">
        <v>1</v>
      </c>
      <c r="X18" s="232">
        <v>1</v>
      </c>
      <c r="Y18" s="233">
        <v>1</v>
      </c>
      <c r="Z18" s="233">
        <v>1</v>
      </c>
      <c r="AA18" s="232">
        <v>1</v>
      </c>
      <c r="AB18" s="232"/>
      <c r="AC18" s="232">
        <v>1</v>
      </c>
      <c r="AD18" s="232"/>
      <c r="AE18" s="232">
        <v>1</v>
      </c>
      <c r="AF18" s="232"/>
      <c r="AG18" s="233">
        <v>1</v>
      </c>
      <c r="AH18" s="233">
        <v>0</v>
      </c>
      <c r="AI18" s="232">
        <v>1</v>
      </c>
      <c r="AJ18" s="232"/>
      <c r="AK18" s="232">
        <v>1</v>
      </c>
      <c r="AL18" s="232"/>
      <c r="AM18" s="232">
        <v>1</v>
      </c>
      <c r="AN18" s="232"/>
      <c r="AO18" s="233">
        <v>1</v>
      </c>
      <c r="AP18" s="233">
        <v>0</v>
      </c>
      <c r="AQ18" s="233">
        <v>1</v>
      </c>
      <c r="AR18" s="233">
        <v>0.5</v>
      </c>
      <c r="AS18" s="146">
        <f>IF(AND(AR18&gt;0,AQ18&gt;0),AR18/AQ18,0)</f>
        <v>0.5</v>
      </c>
    </row>
    <row r="19" spans="2:45" ht="120">
      <c r="B19" s="914"/>
      <c r="C19" s="532" t="s">
        <v>1127</v>
      </c>
      <c r="D19" s="317">
        <v>800</v>
      </c>
      <c r="E19" s="178" t="s">
        <v>968</v>
      </c>
      <c r="F19" s="178" t="s">
        <v>969</v>
      </c>
      <c r="G19" s="318" t="s">
        <v>844</v>
      </c>
      <c r="H19" s="229" t="s">
        <v>976</v>
      </c>
      <c r="I19" s="229" t="s">
        <v>972</v>
      </c>
      <c r="J19" s="255" t="s">
        <v>931</v>
      </c>
      <c r="K19" s="308">
        <v>0</v>
      </c>
      <c r="L19" s="308">
        <v>6</v>
      </c>
      <c r="M19" s="308">
        <v>80</v>
      </c>
      <c r="N19" s="308">
        <v>32</v>
      </c>
      <c r="O19" s="308">
        <v>80</v>
      </c>
      <c r="P19" s="308">
        <v>14</v>
      </c>
      <c r="Q19" s="147">
        <v>160</v>
      </c>
      <c r="R19" s="147">
        <v>52</v>
      </c>
      <c r="S19" s="308">
        <v>80</v>
      </c>
      <c r="T19" s="308">
        <v>86</v>
      </c>
      <c r="U19" s="308">
        <v>80</v>
      </c>
      <c r="V19" s="308">
        <v>114</v>
      </c>
      <c r="W19" s="308">
        <v>80</v>
      </c>
      <c r="X19" s="308">
        <v>128</v>
      </c>
      <c r="Y19" s="147">
        <v>160</v>
      </c>
      <c r="Z19" s="147">
        <v>328</v>
      </c>
      <c r="AA19" s="308">
        <v>80</v>
      </c>
      <c r="AB19" s="308"/>
      <c r="AC19" s="308">
        <v>80</v>
      </c>
      <c r="AD19" s="308"/>
      <c r="AE19" s="309">
        <v>80</v>
      </c>
      <c r="AF19" s="309"/>
      <c r="AG19" s="147">
        <v>160</v>
      </c>
      <c r="AH19" s="147">
        <v>0</v>
      </c>
      <c r="AI19" s="308">
        <v>80</v>
      </c>
      <c r="AJ19" s="308"/>
      <c r="AK19" s="308">
        <v>80</v>
      </c>
      <c r="AL19" s="308"/>
      <c r="AM19" s="308">
        <v>0</v>
      </c>
      <c r="AN19" s="308"/>
      <c r="AO19" s="147">
        <v>160</v>
      </c>
      <c r="AP19" s="147">
        <v>0</v>
      </c>
      <c r="AQ19" s="163">
        <v>640</v>
      </c>
      <c r="AR19" s="162">
        <v>380</v>
      </c>
      <c r="AS19" s="146">
        <f>IF(AND(AR19&gt;0,AQ19&gt;0),AR19/AQ19,0)</f>
        <v>0.59375</v>
      </c>
    </row>
    <row r="20" spans="2:45" ht="285">
      <c r="B20" s="248" t="s">
        <v>907</v>
      </c>
      <c r="C20" s="224" t="s">
        <v>904</v>
      </c>
      <c r="D20" s="225">
        <v>1</v>
      </c>
      <c r="E20" s="226" t="s">
        <v>855</v>
      </c>
      <c r="F20" s="227" t="s">
        <v>856</v>
      </c>
      <c r="G20" s="228" t="s">
        <v>844</v>
      </c>
      <c r="H20" s="229" t="s">
        <v>857</v>
      </c>
      <c r="I20" s="230" t="s">
        <v>858</v>
      </c>
      <c r="J20" s="231" t="s">
        <v>963</v>
      </c>
      <c r="K20" s="232">
        <v>2.5757575757575757E-2</v>
      </c>
      <c r="L20" s="232">
        <v>2.5757575757575799E-2</v>
      </c>
      <c r="M20" s="232">
        <v>0.23575757575757575</v>
      </c>
      <c r="N20" s="232">
        <v>0.17</v>
      </c>
      <c r="O20" s="232">
        <v>0.16909090909090907</v>
      </c>
      <c r="P20" s="232">
        <v>0.1</v>
      </c>
      <c r="Q20" s="233">
        <v>0.43060606060606055</v>
      </c>
      <c r="R20" s="233">
        <v>0.29575757575757577</v>
      </c>
      <c r="S20" s="232">
        <v>0.13575757575757574</v>
      </c>
      <c r="T20" s="232">
        <v>0.13</v>
      </c>
      <c r="U20" s="232">
        <v>0.10242424242424242</v>
      </c>
      <c r="V20" s="232">
        <v>0.1</v>
      </c>
      <c r="W20" s="232">
        <v>3.5757575757575759E-2</v>
      </c>
      <c r="X20" s="232">
        <v>0.04</v>
      </c>
      <c r="Y20" s="233">
        <v>0.27393939393939393</v>
      </c>
      <c r="Z20" s="233">
        <v>0.27</v>
      </c>
      <c r="AA20" s="232">
        <v>3.5757575757575759E-2</v>
      </c>
      <c r="AB20" s="232"/>
      <c r="AC20" s="232">
        <v>8.5757575757575755E-2</v>
      </c>
      <c r="AD20" s="232"/>
      <c r="AE20" s="232">
        <v>3.5757575757575759E-2</v>
      </c>
      <c r="AF20" s="232"/>
      <c r="AG20" s="233">
        <v>0.15727272727272729</v>
      </c>
      <c r="AH20" s="233">
        <v>0</v>
      </c>
      <c r="AI20" s="232">
        <v>3.5757575757575759E-2</v>
      </c>
      <c r="AJ20" s="232"/>
      <c r="AK20" s="232">
        <v>8.5757575757575755E-2</v>
      </c>
      <c r="AL20" s="232"/>
      <c r="AM20" s="232">
        <v>1.6666666666666666E-2</v>
      </c>
      <c r="AN20" s="232"/>
      <c r="AO20" s="233">
        <v>0.13818181818181818</v>
      </c>
      <c r="AP20" s="233">
        <v>0</v>
      </c>
      <c r="AQ20" s="233">
        <v>1</v>
      </c>
      <c r="AR20" s="233">
        <v>0.56575757575757579</v>
      </c>
      <c r="AS20" s="146">
        <f t="shared" si="0"/>
        <v>0.56575757575757579</v>
      </c>
    </row>
    <row r="21" spans="2:45" ht="23.25">
      <c r="B21" s="860" t="s">
        <v>377</v>
      </c>
      <c r="C21" s="861"/>
      <c r="D21" s="861"/>
      <c r="E21" s="861"/>
      <c r="F21" s="861"/>
      <c r="G21" s="861"/>
      <c r="H21" s="861"/>
      <c r="I21" s="861"/>
      <c r="J21" s="861"/>
      <c r="K21" s="861"/>
      <c r="L21" s="861"/>
      <c r="M21" s="861"/>
      <c r="N21" s="861"/>
      <c r="O21" s="861"/>
      <c r="P21" s="861"/>
      <c r="Q21" s="861"/>
      <c r="R21" s="861"/>
      <c r="S21" s="861"/>
      <c r="T21" s="861"/>
      <c r="U21" s="861"/>
      <c r="V21" s="861"/>
      <c r="W21" s="861"/>
      <c r="X21" s="861"/>
      <c r="Y21" s="861"/>
      <c r="Z21" s="861"/>
      <c r="AA21" s="861"/>
      <c r="AB21" s="861"/>
      <c r="AC21" s="861"/>
      <c r="AD21" s="861"/>
      <c r="AE21" s="861"/>
      <c r="AF21" s="861"/>
      <c r="AG21" s="861"/>
      <c r="AH21" s="861"/>
      <c r="AI21" s="861"/>
      <c r="AJ21" s="861"/>
      <c r="AK21" s="861"/>
      <c r="AL21" s="861"/>
      <c r="AM21" s="861"/>
      <c r="AN21" s="861"/>
      <c r="AO21" s="861"/>
      <c r="AP21" s="861"/>
      <c r="AQ21" s="861"/>
      <c r="AR21" s="894"/>
      <c r="AS21" s="100">
        <f>AVERAGE(AS13:AS19)</f>
        <v>0.51622578692493948</v>
      </c>
    </row>
    <row r="22" spans="2:45" ht="17.25">
      <c r="B22" s="239"/>
      <c r="C22" s="239"/>
      <c r="D22" s="240"/>
      <c r="E22" s="239"/>
      <c r="F22" s="239"/>
      <c r="G22" s="239"/>
      <c r="H22" s="239"/>
      <c r="I22" s="239"/>
      <c r="J22" s="241"/>
    </row>
    <row r="23" spans="2:45" ht="15.75">
      <c r="B23" s="151" t="s">
        <v>185</v>
      </c>
      <c r="C23" s="876"/>
      <c r="D23" s="877"/>
      <c r="E23" s="877"/>
      <c r="F23" s="877"/>
      <c r="G23" s="877"/>
      <c r="H23" s="877"/>
      <c r="I23" s="877"/>
      <c r="J23" s="903"/>
    </row>
    <row r="24" spans="2:45" ht="17.25">
      <c r="B24" s="239"/>
      <c r="C24" s="834"/>
      <c r="D24" s="834"/>
      <c r="E24" s="834"/>
      <c r="F24" s="834"/>
      <c r="G24" s="834"/>
      <c r="H24" s="834"/>
      <c r="I24" s="834"/>
      <c r="J24" s="834"/>
    </row>
    <row r="25" spans="2:45" ht="59.25" customHeight="1">
      <c r="B25" s="152" t="s">
        <v>428</v>
      </c>
      <c r="C25" s="871">
        <v>43448</v>
      </c>
      <c r="D25" s="872"/>
      <c r="E25" s="239"/>
      <c r="F25" s="915" t="s">
        <v>372</v>
      </c>
      <c r="G25" s="916"/>
      <c r="H25" s="889" t="s">
        <v>965</v>
      </c>
      <c r="I25" s="911"/>
      <c r="J25" s="911"/>
    </row>
    <row r="26" spans="2:45" ht="17.25">
      <c r="B26" s="239"/>
      <c r="C26" s="239"/>
      <c r="D26" s="240"/>
      <c r="E26" s="239"/>
      <c r="F26" s="239"/>
      <c r="G26" s="239"/>
      <c r="H26" s="239"/>
      <c r="I26" s="239"/>
      <c r="J26" s="241"/>
    </row>
    <row r="27" spans="2:45" ht="17.25">
      <c r="B27" s="239"/>
      <c r="C27" s="239"/>
      <c r="D27" s="240"/>
      <c r="E27" s="239"/>
      <c r="F27" s="239"/>
      <c r="G27" s="239"/>
      <c r="H27" s="239"/>
      <c r="I27" s="239"/>
      <c r="J27" s="241"/>
    </row>
    <row r="28" spans="2:45" ht="17.25">
      <c r="B28" s="239"/>
      <c r="C28" s="239"/>
      <c r="D28" s="240"/>
      <c r="E28" s="239"/>
      <c r="F28" s="239"/>
      <c r="G28" s="239"/>
      <c r="H28" s="239"/>
      <c r="I28" s="239"/>
      <c r="J28" s="241"/>
    </row>
    <row r="29" spans="2:45" ht="17.25">
      <c r="B29" s="239"/>
      <c r="C29" s="239"/>
      <c r="D29" s="240"/>
      <c r="E29" s="833"/>
      <c r="F29" s="833"/>
      <c r="G29" s="833"/>
      <c r="H29" s="833"/>
      <c r="I29" s="527"/>
      <c r="J29" s="239"/>
    </row>
    <row r="30" spans="2:45" ht="17.25">
      <c r="B30" s="239"/>
      <c r="C30" s="239"/>
      <c r="D30" s="240"/>
      <c r="E30" s="239"/>
      <c r="F30" s="239"/>
      <c r="G30" s="241"/>
      <c r="H30" s="239"/>
      <c r="I30" s="239"/>
      <c r="J30" s="239"/>
    </row>
    <row r="31" spans="2:45" ht="17.25">
      <c r="B31" s="239"/>
      <c r="C31" s="239"/>
      <c r="D31" s="240"/>
      <c r="E31" s="833"/>
      <c r="F31" s="833"/>
      <c r="G31" s="833"/>
      <c r="H31" s="833"/>
      <c r="I31" s="527"/>
      <c r="J31" s="239"/>
    </row>
    <row r="32" spans="2:45" ht="17.25">
      <c r="B32" s="239"/>
      <c r="C32" s="239"/>
      <c r="D32" s="240"/>
      <c r="E32" s="239"/>
      <c r="F32" s="239"/>
      <c r="G32" s="241"/>
      <c r="H32" s="239"/>
      <c r="I32" s="239"/>
      <c r="J32" s="239"/>
    </row>
    <row r="33" spans="2:10" ht="17.25">
      <c r="B33" s="239"/>
      <c r="C33" s="239"/>
      <c r="D33" s="240"/>
      <c r="E33" s="833"/>
      <c r="F33" s="833"/>
      <c r="G33" s="833"/>
      <c r="H33" s="833"/>
      <c r="I33" s="527"/>
      <c r="J33" s="239"/>
    </row>
  </sheetData>
  <sheetProtection formatCells="0"/>
  <mergeCells count="51">
    <mergeCell ref="AQ8:AS8"/>
    <mergeCell ref="B9:B12"/>
    <mergeCell ref="C9:C12"/>
    <mergeCell ref="D9:D12"/>
    <mergeCell ref="E9:E12"/>
    <mergeCell ref="F9:F12"/>
    <mergeCell ref="G9:G12"/>
    <mergeCell ref="H9:H12"/>
    <mergeCell ref="AR7:AS7"/>
    <mergeCell ref="B2:B6"/>
    <mergeCell ref="C2:AQ6"/>
    <mergeCell ref="AR2:AS2"/>
    <mergeCell ref="AR5:AS5"/>
    <mergeCell ref="AR6:AS6"/>
    <mergeCell ref="AS9:AS12"/>
    <mergeCell ref="K10:R10"/>
    <mergeCell ref="S10:Z10"/>
    <mergeCell ref="AA10:AH10"/>
    <mergeCell ref="AI10:AP10"/>
    <mergeCell ref="K11:L11"/>
    <mergeCell ref="M11:N11"/>
    <mergeCell ref="O11:P11"/>
    <mergeCell ref="Q11:R11"/>
    <mergeCell ref="S11:T11"/>
    <mergeCell ref="U11:V11"/>
    <mergeCell ref="W11:X11"/>
    <mergeCell ref="Y11:Z11"/>
    <mergeCell ref="K9:AP9"/>
    <mergeCell ref="AQ9:AQ12"/>
    <mergeCell ref="AO11:AP11"/>
    <mergeCell ref="B21:AR21"/>
    <mergeCell ref="C23:J23"/>
    <mergeCell ref="C24:J24"/>
    <mergeCell ref="C25:D25"/>
    <mergeCell ref="H25:J25"/>
    <mergeCell ref="AA11:AB11"/>
    <mergeCell ref="AC11:AD11"/>
    <mergeCell ref="AE11:AF11"/>
    <mergeCell ref="AG11:AH11"/>
    <mergeCell ref="AI11:AJ11"/>
    <mergeCell ref="AK11:AL11"/>
    <mergeCell ref="AR9:AR12"/>
    <mergeCell ref="I9:I12"/>
    <mergeCell ref="J9:J12"/>
    <mergeCell ref="B13:B19"/>
    <mergeCell ref="C14:C15"/>
    <mergeCell ref="E29:H29"/>
    <mergeCell ref="E31:H31"/>
    <mergeCell ref="E33:H33"/>
    <mergeCell ref="AM11:AN11"/>
    <mergeCell ref="F25:G25"/>
  </mergeCells>
  <conditionalFormatting sqref="AS13:AS17">
    <cfRule type="cellIs" dxfId="131" priority="19" operator="between">
      <formula>0.7</formula>
      <formula>1</formula>
    </cfRule>
    <cfRule type="cellIs" dxfId="130" priority="20" operator="between">
      <formula>0.51</formula>
      <formula>0.69</formula>
    </cfRule>
    <cfRule type="cellIs" dxfId="129" priority="21" operator="between">
      <formula>0</formula>
      <formula>0.5</formula>
    </cfRule>
  </conditionalFormatting>
  <conditionalFormatting sqref="AS20">
    <cfRule type="cellIs" dxfId="128" priority="16" operator="between">
      <formula>0.7</formula>
      <formula>1</formula>
    </cfRule>
    <cfRule type="cellIs" dxfId="127" priority="17" operator="between">
      <formula>0.51</formula>
      <formula>0.69</formula>
    </cfRule>
    <cfRule type="cellIs" dxfId="126" priority="18" operator="between">
      <formula>0</formula>
      <formula>0.5</formula>
    </cfRule>
  </conditionalFormatting>
  <conditionalFormatting sqref="D18">
    <cfRule type="expression" dxfId="125" priority="13">
      <formula>$L18="Pesos ($)"</formula>
    </cfRule>
    <cfRule type="expression" dxfId="124" priority="14">
      <formula>OR(LEFT($L18,9)="Número de",$L18="Otra")</formula>
    </cfRule>
    <cfRule type="expression" dxfId="123" priority="15">
      <formula>$L18="Porcentaje"</formula>
    </cfRule>
  </conditionalFormatting>
  <conditionalFormatting sqref="AS15">
    <cfRule type="cellIs" dxfId="122" priority="7" operator="between">
      <formula>0.7</formula>
      <formula>1</formula>
    </cfRule>
    <cfRule type="cellIs" dxfId="121" priority="8" operator="between">
      <formula>0.51</formula>
      <formula>0.69</formula>
    </cfRule>
    <cfRule type="cellIs" dxfId="120" priority="9" operator="between">
      <formula>0</formula>
      <formula>0.5</formula>
    </cfRule>
  </conditionalFormatting>
  <conditionalFormatting sqref="AS19">
    <cfRule type="cellIs" dxfId="119" priority="4" operator="between">
      <formula>0.7</formula>
      <formula>1</formula>
    </cfRule>
    <cfRule type="cellIs" dxfId="118" priority="5" operator="between">
      <formula>0.51</formula>
      <formula>0.69</formula>
    </cfRule>
    <cfRule type="cellIs" dxfId="117" priority="6" operator="between">
      <formula>0</formula>
      <formula>0.5</formula>
    </cfRule>
  </conditionalFormatting>
  <conditionalFormatting sqref="AS18">
    <cfRule type="cellIs" dxfId="116" priority="1" operator="between">
      <formula>0.7</formula>
      <formula>1</formula>
    </cfRule>
    <cfRule type="cellIs" dxfId="115" priority="2" operator="between">
      <formula>0.51</formula>
      <formula>0.69</formula>
    </cfRule>
    <cfRule type="cellIs" dxfId="114" priority="3" operator="between">
      <formula>0</formula>
      <formula>0.5</formula>
    </cfRule>
  </conditionalFormatting>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9FF33"/>
  </sheetPr>
  <dimension ref="B1:AS31"/>
  <sheetViews>
    <sheetView showGridLines="0" topLeftCell="A7" zoomScale="55" zoomScaleNormal="55" workbookViewId="0">
      <pane xSplit="4" ySplit="6" topLeftCell="E13" activePane="bottomRight" state="frozen"/>
      <selection activeCell="A7" sqref="A7"/>
      <selection pane="topRight" activeCell="E7" sqref="E7"/>
      <selection pane="bottomLeft" activeCell="A13" sqref="A13"/>
      <selection pane="bottomRight" activeCell="P13" sqref="P13"/>
    </sheetView>
  </sheetViews>
  <sheetFormatPr baseColWidth="10" defaultColWidth="17.28515625" defaultRowHeight="15" customHeight="1"/>
  <cols>
    <col min="1" max="1" width="4.28515625" style="158" customWidth="1"/>
    <col min="2" max="2" width="28.42578125" style="200" customWidth="1"/>
    <col min="3" max="3" width="28.5703125" style="200" customWidth="1"/>
    <col min="4" max="4" width="25.42578125" style="201" customWidth="1"/>
    <col min="5" max="7" width="21.42578125" style="200" customWidth="1"/>
    <col min="8" max="8" width="28.5703125" style="200" customWidth="1"/>
    <col min="9" max="9" width="50" style="200" customWidth="1"/>
    <col min="10" max="10" width="28.5703125" style="202" customWidth="1"/>
    <col min="11" max="42" width="14.28515625" style="158" customWidth="1"/>
    <col min="43" max="43" width="14.85546875" style="158" customWidth="1"/>
    <col min="44" max="45" width="15" style="158" customWidth="1"/>
    <col min="46" max="16384" width="17.28515625" style="158"/>
  </cols>
  <sheetData>
    <row r="1" spans="2:45" ht="18" thickBot="1"/>
    <row r="2" spans="2:45" ht="15.75">
      <c r="B2" s="928"/>
      <c r="C2" s="931" t="s">
        <v>467</v>
      </c>
      <c r="D2" s="932"/>
      <c r="E2" s="932"/>
      <c r="F2" s="932"/>
      <c r="G2" s="932"/>
      <c r="H2" s="932"/>
      <c r="I2" s="932"/>
      <c r="J2" s="932"/>
      <c r="K2" s="932"/>
      <c r="L2" s="932"/>
      <c r="M2" s="932"/>
      <c r="N2" s="932"/>
      <c r="O2" s="932"/>
      <c r="P2" s="932"/>
      <c r="Q2" s="932"/>
      <c r="R2" s="932"/>
      <c r="S2" s="932"/>
      <c r="T2" s="932"/>
      <c r="U2" s="932"/>
      <c r="V2" s="932"/>
      <c r="W2" s="932"/>
      <c r="X2" s="932"/>
      <c r="Y2" s="932"/>
      <c r="Z2" s="932"/>
      <c r="AA2" s="932"/>
      <c r="AB2" s="932"/>
      <c r="AC2" s="932"/>
      <c r="AD2" s="932"/>
      <c r="AE2" s="932"/>
      <c r="AF2" s="932"/>
      <c r="AG2" s="932"/>
      <c r="AH2" s="932"/>
      <c r="AI2" s="932"/>
      <c r="AJ2" s="932"/>
      <c r="AK2" s="932"/>
      <c r="AL2" s="932"/>
      <c r="AM2" s="932"/>
      <c r="AN2" s="932"/>
      <c r="AO2" s="932"/>
      <c r="AP2" s="932"/>
      <c r="AQ2" s="933"/>
      <c r="AR2" s="789" t="s">
        <v>435</v>
      </c>
      <c r="AS2" s="790"/>
    </row>
    <row r="3" spans="2:45" ht="15.75">
      <c r="B3" s="929"/>
      <c r="C3" s="934"/>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c r="AF3" s="935"/>
      <c r="AG3" s="935"/>
      <c r="AH3" s="935"/>
      <c r="AI3" s="935"/>
      <c r="AJ3" s="935"/>
      <c r="AK3" s="935"/>
      <c r="AL3" s="935"/>
      <c r="AM3" s="935"/>
      <c r="AN3" s="935"/>
      <c r="AO3" s="935"/>
      <c r="AP3" s="935"/>
      <c r="AQ3" s="936"/>
      <c r="AR3" s="291" t="s">
        <v>432</v>
      </c>
      <c r="AS3" s="250" t="s">
        <v>433</v>
      </c>
    </row>
    <row r="4" spans="2:45">
      <c r="B4" s="929"/>
      <c r="C4" s="934"/>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6"/>
      <c r="AR4" s="205">
        <v>3</v>
      </c>
      <c r="AS4" s="206" t="s">
        <v>511</v>
      </c>
    </row>
    <row r="5" spans="2:45" ht="15.75">
      <c r="B5" s="929"/>
      <c r="C5" s="934"/>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5"/>
      <c r="AO5" s="935"/>
      <c r="AP5" s="935"/>
      <c r="AQ5" s="936"/>
      <c r="AR5" s="873" t="s">
        <v>434</v>
      </c>
      <c r="AS5" s="874"/>
    </row>
    <row r="6" spans="2:45" ht="15.75" thickBot="1">
      <c r="B6" s="930"/>
      <c r="C6" s="937"/>
      <c r="D6" s="938"/>
      <c r="E6" s="938"/>
      <c r="F6" s="938"/>
      <c r="G6" s="938"/>
      <c r="H6" s="938"/>
      <c r="I6" s="938"/>
      <c r="J6" s="938"/>
      <c r="K6" s="938"/>
      <c r="L6" s="938"/>
      <c r="M6" s="938"/>
      <c r="N6" s="938"/>
      <c r="O6" s="938"/>
      <c r="P6" s="938"/>
      <c r="Q6" s="938"/>
      <c r="R6" s="938"/>
      <c r="S6" s="938"/>
      <c r="T6" s="938"/>
      <c r="U6" s="938"/>
      <c r="V6" s="938"/>
      <c r="W6" s="938"/>
      <c r="X6" s="938"/>
      <c r="Y6" s="938"/>
      <c r="Z6" s="938"/>
      <c r="AA6" s="938"/>
      <c r="AB6" s="938"/>
      <c r="AC6" s="938"/>
      <c r="AD6" s="938"/>
      <c r="AE6" s="938"/>
      <c r="AF6" s="938"/>
      <c r="AG6" s="938"/>
      <c r="AH6" s="938"/>
      <c r="AI6" s="938"/>
      <c r="AJ6" s="938"/>
      <c r="AK6" s="938"/>
      <c r="AL6" s="938"/>
      <c r="AM6" s="938"/>
      <c r="AN6" s="938"/>
      <c r="AO6" s="938"/>
      <c r="AP6" s="938"/>
      <c r="AQ6" s="939"/>
      <c r="AR6" s="793" t="s">
        <v>508</v>
      </c>
      <c r="AS6" s="794"/>
    </row>
    <row r="7" spans="2:45" ht="17.25">
      <c r="B7" s="207"/>
      <c r="C7" s="207"/>
      <c r="D7" s="208"/>
      <c r="E7" s="207"/>
      <c r="F7" s="207"/>
      <c r="G7" s="207"/>
      <c r="H7" s="207"/>
      <c r="I7" s="207"/>
      <c r="J7" s="209"/>
      <c r="AR7" s="879"/>
      <c r="AS7" s="880"/>
    </row>
    <row r="8" spans="2:45" ht="13.5">
      <c r="B8" s="210"/>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795"/>
      <c r="AR8" s="796"/>
      <c r="AS8" s="797"/>
    </row>
    <row r="9" spans="2:45" ht="15.75">
      <c r="B9" s="866" t="s">
        <v>431</v>
      </c>
      <c r="C9" s="866" t="s">
        <v>430</v>
      </c>
      <c r="D9" s="866" t="s">
        <v>471</v>
      </c>
      <c r="E9" s="866" t="s">
        <v>474</v>
      </c>
      <c r="F9" s="866" t="s">
        <v>475</v>
      </c>
      <c r="G9" s="866" t="s">
        <v>427</v>
      </c>
      <c r="H9" s="866" t="s">
        <v>421</v>
      </c>
      <c r="I9" s="866" t="s">
        <v>503</v>
      </c>
      <c r="J9" s="866" t="s">
        <v>7</v>
      </c>
      <c r="K9" s="847" t="s">
        <v>346</v>
      </c>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63" t="s">
        <v>347</v>
      </c>
      <c r="AR9" s="927" t="s">
        <v>348</v>
      </c>
      <c r="AS9" s="927" t="s">
        <v>378</v>
      </c>
    </row>
    <row r="10" spans="2:45" ht="15.75">
      <c r="B10" s="866"/>
      <c r="C10" s="866"/>
      <c r="D10" s="866"/>
      <c r="E10" s="866"/>
      <c r="F10" s="866"/>
      <c r="G10" s="866"/>
      <c r="H10" s="866"/>
      <c r="I10" s="866"/>
      <c r="J10" s="866"/>
      <c r="K10" s="921" t="s">
        <v>422</v>
      </c>
      <c r="L10" s="921"/>
      <c r="M10" s="921"/>
      <c r="N10" s="921"/>
      <c r="O10" s="921"/>
      <c r="P10" s="921"/>
      <c r="Q10" s="921"/>
      <c r="R10" s="921"/>
      <c r="S10" s="921" t="s">
        <v>423</v>
      </c>
      <c r="T10" s="921"/>
      <c r="U10" s="921"/>
      <c r="V10" s="921"/>
      <c r="W10" s="921"/>
      <c r="X10" s="921"/>
      <c r="Y10" s="921"/>
      <c r="Z10" s="921"/>
      <c r="AA10" s="921" t="s">
        <v>424</v>
      </c>
      <c r="AB10" s="921"/>
      <c r="AC10" s="921"/>
      <c r="AD10" s="921"/>
      <c r="AE10" s="921"/>
      <c r="AF10" s="921"/>
      <c r="AG10" s="921"/>
      <c r="AH10" s="921"/>
      <c r="AI10" s="921" t="s">
        <v>425</v>
      </c>
      <c r="AJ10" s="921"/>
      <c r="AK10" s="921"/>
      <c r="AL10" s="921"/>
      <c r="AM10" s="921"/>
      <c r="AN10" s="921"/>
      <c r="AO10" s="921"/>
      <c r="AP10" s="921"/>
      <c r="AQ10" s="863"/>
      <c r="AR10" s="927"/>
      <c r="AS10" s="927"/>
    </row>
    <row r="11" spans="2:45" ht="15.75" customHeight="1">
      <c r="B11" s="866"/>
      <c r="C11" s="866"/>
      <c r="D11" s="866"/>
      <c r="E11" s="866"/>
      <c r="F11" s="866"/>
      <c r="G11" s="866"/>
      <c r="H11" s="866"/>
      <c r="I11" s="866"/>
      <c r="J11" s="866"/>
      <c r="K11" s="921" t="s">
        <v>353</v>
      </c>
      <c r="L11" s="921"/>
      <c r="M11" s="921" t="s">
        <v>354</v>
      </c>
      <c r="N11" s="921"/>
      <c r="O11" s="922" t="s">
        <v>355</v>
      </c>
      <c r="P11" s="923"/>
      <c r="Q11" s="867" t="s">
        <v>356</v>
      </c>
      <c r="R11" s="892"/>
      <c r="S11" s="921" t="s">
        <v>429</v>
      </c>
      <c r="T11" s="921"/>
      <c r="U11" s="921" t="s">
        <v>358</v>
      </c>
      <c r="V11" s="921"/>
      <c r="W11" s="921" t="s">
        <v>359</v>
      </c>
      <c r="X11" s="921"/>
      <c r="Y11" s="867" t="s">
        <v>356</v>
      </c>
      <c r="Z11" s="892"/>
      <c r="AA11" s="921" t="s">
        <v>360</v>
      </c>
      <c r="AB11" s="921"/>
      <c r="AC11" s="921" t="s">
        <v>361</v>
      </c>
      <c r="AD11" s="921"/>
      <c r="AE11" s="921" t="s">
        <v>362</v>
      </c>
      <c r="AF11" s="921"/>
      <c r="AG11" s="867" t="s">
        <v>356</v>
      </c>
      <c r="AH11" s="892"/>
      <c r="AI11" s="921" t="s">
        <v>363</v>
      </c>
      <c r="AJ11" s="921"/>
      <c r="AK11" s="921" t="s">
        <v>364</v>
      </c>
      <c r="AL11" s="921"/>
      <c r="AM11" s="921" t="s">
        <v>365</v>
      </c>
      <c r="AN11" s="921"/>
      <c r="AO11" s="867" t="s">
        <v>356</v>
      </c>
      <c r="AP11" s="892"/>
      <c r="AQ11" s="863"/>
      <c r="AR11" s="927"/>
      <c r="AS11" s="927"/>
    </row>
    <row r="12" spans="2:45" ht="13.5">
      <c r="B12" s="846"/>
      <c r="C12" s="846"/>
      <c r="D12" s="846"/>
      <c r="E12" s="846"/>
      <c r="F12" s="846"/>
      <c r="G12" s="846"/>
      <c r="H12" s="846"/>
      <c r="I12" s="846"/>
      <c r="J12" s="846"/>
      <c r="K12" s="320" t="s">
        <v>366</v>
      </c>
      <c r="L12" s="321" t="s">
        <v>367</v>
      </c>
      <c r="M12" s="320" t="s">
        <v>366</v>
      </c>
      <c r="N12" s="321" t="s">
        <v>367</v>
      </c>
      <c r="O12" s="320" t="s">
        <v>366</v>
      </c>
      <c r="P12" s="321" t="s">
        <v>367</v>
      </c>
      <c r="Q12" s="155" t="s">
        <v>366</v>
      </c>
      <c r="R12" s="156" t="s">
        <v>367</v>
      </c>
      <c r="S12" s="320" t="s">
        <v>366</v>
      </c>
      <c r="T12" s="321" t="s">
        <v>367</v>
      </c>
      <c r="U12" s="320" t="s">
        <v>366</v>
      </c>
      <c r="V12" s="321" t="s">
        <v>367</v>
      </c>
      <c r="W12" s="320" t="s">
        <v>366</v>
      </c>
      <c r="X12" s="321" t="s">
        <v>367</v>
      </c>
      <c r="Y12" s="155" t="s">
        <v>366</v>
      </c>
      <c r="Z12" s="156" t="s">
        <v>367</v>
      </c>
      <c r="AA12" s="320" t="s">
        <v>366</v>
      </c>
      <c r="AB12" s="321" t="s">
        <v>367</v>
      </c>
      <c r="AC12" s="320" t="s">
        <v>366</v>
      </c>
      <c r="AD12" s="321" t="s">
        <v>367</v>
      </c>
      <c r="AE12" s="320" t="s">
        <v>366</v>
      </c>
      <c r="AF12" s="321" t="s">
        <v>367</v>
      </c>
      <c r="AG12" s="155" t="s">
        <v>366</v>
      </c>
      <c r="AH12" s="156" t="s">
        <v>367</v>
      </c>
      <c r="AI12" s="320" t="s">
        <v>366</v>
      </c>
      <c r="AJ12" s="321" t="s">
        <v>367</v>
      </c>
      <c r="AK12" s="320" t="s">
        <v>366</v>
      </c>
      <c r="AL12" s="321" t="s">
        <v>367</v>
      </c>
      <c r="AM12" s="320" t="s">
        <v>366</v>
      </c>
      <c r="AN12" s="321" t="s">
        <v>367</v>
      </c>
      <c r="AO12" s="155" t="s">
        <v>366</v>
      </c>
      <c r="AP12" s="156" t="s">
        <v>367</v>
      </c>
      <c r="AQ12" s="863"/>
      <c r="AR12" s="927"/>
      <c r="AS12" s="927"/>
    </row>
    <row r="13" spans="2:45" ht="135">
      <c r="B13" s="924" t="s">
        <v>920</v>
      </c>
      <c r="C13" s="926" t="s">
        <v>641</v>
      </c>
      <c r="D13" s="322">
        <v>50</v>
      </c>
      <c r="E13" s="323" t="s">
        <v>642</v>
      </c>
      <c r="F13" s="157" t="s">
        <v>643</v>
      </c>
      <c r="G13" s="324">
        <v>30</v>
      </c>
      <c r="H13" s="157" t="s">
        <v>644</v>
      </c>
      <c r="I13" s="325" t="s">
        <v>645</v>
      </c>
      <c r="J13" s="326" t="s">
        <v>646</v>
      </c>
      <c r="K13" s="308">
        <v>0</v>
      </c>
      <c r="L13" s="308">
        <v>1</v>
      </c>
      <c r="M13" s="308">
        <v>2</v>
      </c>
      <c r="N13" s="308">
        <v>3</v>
      </c>
      <c r="O13" s="308">
        <v>3</v>
      </c>
      <c r="P13" s="308">
        <v>1</v>
      </c>
      <c r="Q13" s="143">
        <v>5</v>
      </c>
      <c r="R13" s="143">
        <v>5</v>
      </c>
      <c r="S13" s="308">
        <v>7</v>
      </c>
      <c r="T13" s="308">
        <v>1</v>
      </c>
      <c r="U13" s="308">
        <v>7</v>
      </c>
      <c r="V13" s="308">
        <v>2</v>
      </c>
      <c r="W13" s="308">
        <v>7</v>
      </c>
      <c r="X13" s="308">
        <v>2</v>
      </c>
      <c r="Y13" s="143">
        <v>21</v>
      </c>
      <c r="Z13" s="143">
        <v>5</v>
      </c>
      <c r="AA13" s="308">
        <v>6</v>
      </c>
      <c r="AB13" s="308"/>
      <c r="AC13" s="308">
        <v>6</v>
      </c>
      <c r="AD13" s="308"/>
      <c r="AE13" s="308">
        <v>5</v>
      </c>
      <c r="AF13" s="308"/>
      <c r="AG13" s="143">
        <v>17</v>
      </c>
      <c r="AH13" s="143">
        <v>0</v>
      </c>
      <c r="AI13" s="308">
        <v>3</v>
      </c>
      <c r="AJ13" s="308"/>
      <c r="AK13" s="308">
        <v>2</v>
      </c>
      <c r="AL13" s="308"/>
      <c r="AM13" s="308">
        <v>2</v>
      </c>
      <c r="AN13" s="308"/>
      <c r="AO13" s="143">
        <v>7</v>
      </c>
      <c r="AP13" s="143">
        <v>0</v>
      </c>
      <c r="AQ13" s="166">
        <v>50</v>
      </c>
      <c r="AR13" s="160">
        <v>10</v>
      </c>
      <c r="AS13" s="150">
        <f>IF(AND(AR13&gt;0,AQ13&gt;0),AR13/AQ13,0)</f>
        <v>0.2</v>
      </c>
    </row>
    <row r="14" spans="2:45" ht="135">
      <c r="B14" s="855"/>
      <c r="C14" s="914"/>
      <c r="D14" s="322">
        <v>25</v>
      </c>
      <c r="E14" s="327" t="s">
        <v>647</v>
      </c>
      <c r="F14" s="157" t="s">
        <v>648</v>
      </c>
      <c r="G14" s="324">
        <v>22</v>
      </c>
      <c r="H14" s="157" t="s">
        <v>649</v>
      </c>
      <c r="I14" s="325" t="s">
        <v>650</v>
      </c>
      <c r="J14" s="326" t="s">
        <v>646</v>
      </c>
      <c r="K14" s="308">
        <v>0</v>
      </c>
      <c r="L14" s="308">
        <v>0</v>
      </c>
      <c r="M14" s="308">
        <v>0</v>
      </c>
      <c r="N14" s="308">
        <v>0</v>
      </c>
      <c r="O14" s="308">
        <v>0</v>
      </c>
      <c r="P14" s="308">
        <v>0</v>
      </c>
      <c r="Q14" s="143">
        <v>0</v>
      </c>
      <c r="R14" s="143">
        <v>0</v>
      </c>
      <c r="S14" s="308">
        <v>0</v>
      </c>
      <c r="T14" s="308">
        <v>0</v>
      </c>
      <c r="U14" s="308">
        <v>0</v>
      </c>
      <c r="V14" s="308">
        <v>2</v>
      </c>
      <c r="W14" s="308">
        <v>2</v>
      </c>
      <c r="X14" s="308">
        <v>1</v>
      </c>
      <c r="Y14" s="143">
        <v>2</v>
      </c>
      <c r="Z14" s="143">
        <v>3</v>
      </c>
      <c r="AA14" s="308">
        <v>3</v>
      </c>
      <c r="AB14" s="308"/>
      <c r="AC14" s="308">
        <v>3</v>
      </c>
      <c r="AD14" s="308"/>
      <c r="AE14" s="308">
        <v>4</v>
      </c>
      <c r="AF14" s="308"/>
      <c r="AG14" s="143">
        <v>10</v>
      </c>
      <c r="AH14" s="143">
        <v>0</v>
      </c>
      <c r="AI14" s="308">
        <v>3</v>
      </c>
      <c r="AJ14" s="308"/>
      <c r="AK14" s="308">
        <v>5</v>
      </c>
      <c r="AL14" s="308"/>
      <c r="AM14" s="308">
        <v>5</v>
      </c>
      <c r="AN14" s="308"/>
      <c r="AO14" s="143">
        <v>13</v>
      </c>
      <c r="AP14" s="143">
        <v>0</v>
      </c>
      <c r="AQ14" s="166">
        <v>25</v>
      </c>
      <c r="AR14" s="160">
        <v>3</v>
      </c>
      <c r="AS14" s="150">
        <f>IF(AND(AR14&gt;0,AQ14&gt;0),AR14/AQ14,0)</f>
        <v>0.12</v>
      </c>
    </row>
    <row r="15" spans="2:45" ht="135">
      <c r="B15" s="855"/>
      <c r="C15" s="322" t="s">
        <v>651</v>
      </c>
      <c r="D15" s="322">
        <v>70</v>
      </c>
      <c r="E15" s="323" t="s">
        <v>985</v>
      </c>
      <c r="F15" s="157" t="s">
        <v>653</v>
      </c>
      <c r="G15" s="324">
        <v>38</v>
      </c>
      <c r="H15" s="157" t="s">
        <v>654</v>
      </c>
      <c r="I15" s="325" t="s">
        <v>655</v>
      </c>
      <c r="J15" s="326" t="s">
        <v>646</v>
      </c>
      <c r="K15" s="308">
        <v>0</v>
      </c>
      <c r="L15" s="308">
        <v>5</v>
      </c>
      <c r="M15" s="308">
        <v>3</v>
      </c>
      <c r="N15" s="308">
        <v>2</v>
      </c>
      <c r="O15" s="308">
        <v>3</v>
      </c>
      <c r="P15" s="308">
        <v>8</v>
      </c>
      <c r="Q15" s="143">
        <v>6</v>
      </c>
      <c r="R15" s="143">
        <v>15</v>
      </c>
      <c r="S15" s="308">
        <v>6</v>
      </c>
      <c r="T15" s="308">
        <v>10</v>
      </c>
      <c r="U15" s="308">
        <v>6</v>
      </c>
      <c r="V15" s="308">
        <v>7</v>
      </c>
      <c r="W15" s="308">
        <v>6</v>
      </c>
      <c r="X15" s="308">
        <v>7</v>
      </c>
      <c r="Y15" s="143">
        <v>18</v>
      </c>
      <c r="Z15" s="143">
        <v>24</v>
      </c>
      <c r="AA15" s="308">
        <v>7</v>
      </c>
      <c r="AB15" s="308"/>
      <c r="AC15" s="308">
        <v>7</v>
      </c>
      <c r="AD15" s="308"/>
      <c r="AE15" s="308">
        <v>8</v>
      </c>
      <c r="AF15" s="308"/>
      <c r="AG15" s="143">
        <v>22</v>
      </c>
      <c r="AH15" s="143">
        <v>0</v>
      </c>
      <c r="AI15" s="308">
        <v>8</v>
      </c>
      <c r="AJ15" s="308"/>
      <c r="AK15" s="308">
        <v>8</v>
      </c>
      <c r="AL15" s="308"/>
      <c r="AM15" s="308">
        <v>8</v>
      </c>
      <c r="AN15" s="308"/>
      <c r="AO15" s="143">
        <v>24</v>
      </c>
      <c r="AP15" s="143">
        <v>0</v>
      </c>
      <c r="AQ15" s="166">
        <v>70</v>
      </c>
      <c r="AR15" s="160">
        <v>39</v>
      </c>
      <c r="AS15" s="150">
        <f>IF(AND(AR15&gt;0,AQ15&gt;0),AR15/AQ15,0)</f>
        <v>0.55714285714285716</v>
      </c>
    </row>
    <row r="16" spans="2:45" ht="135">
      <c r="B16" s="856"/>
      <c r="C16" s="322" t="s">
        <v>656</v>
      </c>
      <c r="D16" s="322">
        <v>1800</v>
      </c>
      <c r="E16" s="323" t="s">
        <v>984</v>
      </c>
      <c r="F16" s="157" t="s">
        <v>658</v>
      </c>
      <c r="G16" s="324">
        <v>1482</v>
      </c>
      <c r="H16" s="157" t="s">
        <v>659</v>
      </c>
      <c r="I16" s="325" t="s">
        <v>660</v>
      </c>
      <c r="J16" s="326" t="s">
        <v>646</v>
      </c>
      <c r="K16" s="308">
        <v>98</v>
      </c>
      <c r="L16" s="308">
        <v>86</v>
      </c>
      <c r="M16" s="308">
        <v>119</v>
      </c>
      <c r="N16" s="308">
        <v>136</v>
      </c>
      <c r="O16" s="308">
        <v>127</v>
      </c>
      <c r="P16" s="308">
        <v>117</v>
      </c>
      <c r="Q16" s="143">
        <v>344</v>
      </c>
      <c r="R16" s="143">
        <v>339</v>
      </c>
      <c r="S16" s="308">
        <v>164</v>
      </c>
      <c r="T16" s="308">
        <v>147</v>
      </c>
      <c r="U16" s="308">
        <v>201</v>
      </c>
      <c r="V16" s="308">
        <v>239</v>
      </c>
      <c r="W16" s="308">
        <v>223</v>
      </c>
      <c r="X16" s="308">
        <v>211</v>
      </c>
      <c r="Y16" s="143">
        <v>588</v>
      </c>
      <c r="Z16" s="143">
        <v>597</v>
      </c>
      <c r="AA16" s="308">
        <v>187</v>
      </c>
      <c r="AB16" s="308"/>
      <c r="AC16" s="308">
        <v>197</v>
      </c>
      <c r="AD16" s="308"/>
      <c r="AE16" s="308">
        <v>129</v>
      </c>
      <c r="AF16" s="308"/>
      <c r="AG16" s="143">
        <v>513</v>
      </c>
      <c r="AH16" s="143">
        <v>0</v>
      </c>
      <c r="AI16" s="308">
        <v>138</v>
      </c>
      <c r="AJ16" s="308"/>
      <c r="AK16" s="308">
        <v>119</v>
      </c>
      <c r="AL16" s="308"/>
      <c r="AM16" s="308">
        <v>98</v>
      </c>
      <c r="AN16" s="308"/>
      <c r="AO16" s="143">
        <v>355</v>
      </c>
      <c r="AP16" s="143">
        <v>0</v>
      </c>
      <c r="AQ16" s="166">
        <v>1800</v>
      </c>
      <c r="AR16" s="160">
        <v>936</v>
      </c>
      <c r="AS16" s="150">
        <f>IF(AND(AR16&gt;0,AQ16&gt;0),AR16/AQ16,0)</f>
        <v>0.52</v>
      </c>
    </row>
    <row r="17" spans="2:45" ht="356.25">
      <c r="B17" s="248" t="s">
        <v>907</v>
      </c>
      <c r="C17" s="224" t="s">
        <v>904</v>
      </c>
      <c r="D17" s="225">
        <v>1</v>
      </c>
      <c r="E17" s="226" t="s">
        <v>855</v>
      </c>
      <c r="F17" s="227" t="s">
        <v>856</v>
      </c>
      <c r="G17" s="228" t="s">
        <v>844</v>
      </c>
      <c r="H17" s="229" t="s">
        <v>857</v>
      </c>
      <c r="I17" s="230" t="s">
        <v>858</v>
      </c>
      <c r="J17" s="231" t="s">
        <v>963</v>
      </c>
      <c r="K17" s="232">
        <v>2.5757575757575757E-2</v>
      </c>
      <c r="L17" s="232">
        <v>2.5757575757575757E-2</v>
      </c>
      <c r="M17" s="232">
        <v>0.23575757575757575</v>
      </c>
      <c r="N17" s="232">
        <v>0.2</v>
      </c>
      <c r="O17" s="232">
        <v>0.16909090909090907</v>
      </c>
      <c r="P17" s="232">
        <v>0.15</v>
      </c>
      <c r="Q17" s="233">
        <v>0.43060606060606055</v>
      </c>
      <c r="R17" s="233">
        <v>0.37575757575757573</v>
      </c>
      <c r="S17" s="232">
        <v>0.13575757575757574</v>
      </c>
      <c r="T17" s="232">
        <v>0.14000000000000001</v>
      </c>
      <c r="U17" s="232">
        <v>0.10242424242424242</v>
      </c>
      <c r="V17" s="232">
        <v>0.1</v>
      </c>
      <c r="W17" s="232">
        <v>3.5757575757575759E-2</v>
      </c>
      <c r="X17" s="232">
        <v>0.08</v>
      </c>
      <c r="Y17" s="233">
        <v>0.27393939393939393</v>
      </c>
      <c r="Z17" s="233">
        <v>0.32</v>
      </c>
      <c r="AA17" s="232">
        <v>3.5757575757575759E-2</v>
      </c>
      <c r="AB17" s="232"/>
      <c r="AC17" s="232">
        <v>8.5757575757575755E-2</v>
      </c>
      <c r="AD17" s="232"/>
      <c r="AE17" s="232">
        <v>3.5757575757575759E-2</v>
      </c>
      <c r="AF17" s="232"/>
      <c r="AG17" s="233">
        <v>0.15727272727272729</v>
      </c>
      <c r="AH17" s="233">
        <v>0</v>
      </c>
      <c r="AI17" s="232">
        <v>3.5757575757575759E-2</v>
      </c>
      <c r="AJ17" s="232"/>
      <c r="AK17" s="232">
        <v>8.5757575757575755E-2</v>
      </c>
      <c r="AL17" s="232"/>
      <c r="AM17" s="232">
        <v>1.6666666666666666E-2</v>
      </c>
      <c r="AN17" s="232"/>
      <c r="AO17" s="233">
        <v>0.13818181818181818</v>
      </c>
      <c r="AP17" s="233">
        <v>0</v>
      </c>
      <c r="AQ17" s="233">
        <v>1</v>
      </c>
      <c r="AR17" s="233">
        <v>0.6957575757575758</v>
      </c>
      <c r="AS17" s="150">
        <f>IF(AND(AR17&gt;0,AQ17&gt;0),AR17/AQ17,0)</f>
        <v>0.6957575757575758</v>
      </c>
    </row>
    <row r="18" spans="2:45" ht="23.25" hidden="1">
      <c r="B18" s="328"/>
      <c r="C18" s="328"/>
      <c r="D18" s="322"/>
      <c r="E18" s="529"/>
      <c r="F18" s="329"/>
      <c r="G18" s="324"/>
      <c r="H18" s="272"/>
      <c r="I18" s="330"/>
      <c r="J18" s="255"/>
      <c r="K18" s="308"/>
      <c r="L18" s="308"/>
      <c r="M18" s="308"/>
      <c r="N18" s="308"/>
      <c r="O18" s="308"/>
      <c r="P18" s="308"/>
      <c r="Q18" s="147"/>
      <c r="R18" s="147"/>
      <c r="S18" s="308"/>
      <c r="T18" s="308"/>
      <c r="U18" s="308"/>
      <c r="V18" s="308"/>
      <c r="W18" s="308"/>
      <c r="X18" s="308"/>
      <c r="Y18" s="147"/>
      <c r="Z18" s="147"/>
      <c r="AA18" s="308"/>
      <c r="AB18" s="308"/>
      <c r="AC18" s="308"/>
      <c r="AD18" s="308"/>
      <c r="AE18" s="308"/>
      <c r="AF18" s="308"/>
      <c r="AG18" s="147"/>
      <c r="AH18" s="147"/>
      <c r="AI18" s="308"/>
      <c r="AJ18" s="308"/>
      <c r="AK18" s="308"/>
      <c r="AL18" s="308"/>
      <c r="AM18" s="308"/>
      <c r="AN18" s="308"/>
      <c r="AO18" s="147"/>
      <c r="AP18" s="147"/>
      <c r="AQ18" s="163"/>
      <c r="AR18" s="162"/>
      <c r="AS18" s="150"/>
    </row>
    <row r="19" spans="2:45" ht="23.25">
      <c r="B19" s="860" t="s">
        <v>377</v>
      </c>
      <c r="C19" s="861"/>
      <c r="D19" s="861"/>
      <c r="E19" s="861"/>
      <c r="F19" s="861"/>
      <c r="G19" s="861"/>
      <c r="H19" s="861"/>
      <c r="I19" s="861"/>
      <c r="J19" s="861"/>
      <c r="K19" s="861"/>
      <c r="L19" s="861"/>
      <c r="M19" s="861"/>
      <c r="N19" s="861"/>
      <c r="O19" s="861"/>
      <c r="P19" s="861"/>
      <c r="Q19" s="861"/>
      <c r="R19" s="861"/>
      <c r="S19" s="861"/>
      <c r="T19" s="861"/>
      <c r="U19" s="861"/>
      <c r="V19" s="861"/>
      <c r="W19" s="861"/>
      <c r="X19" s="861"/>
      <c r="Y19" s="861"/>
      <c r="Z19" s="861"/>
      <c r="AA19" s="861"/>
      <c r="AB19" s="861"/>
      <c r="AC19" s="861"/>
      <c r="AD19" s="861"/>
      <c r="AE19" s="861"/>
      <c r="AF19" s="861"/>
      <c r="AG19" s="861"/>
      <c r="AH19" s="861"/>
      <c r="AI19" s="861"/>
      <c r="AJ19" s="861"/>
      <c r="AK19" s="861"/>
      <c r="AL19" s="861"/>
      <c r="AM19" s="861"/>
      <c r="AN19" s="861"/>
      <c r="AO19" s="861"/>
      <c r="AP19" s="861"/>
      <c r="AQ19" s="861"/>
      <c r="AR19" s="894"/>
      <c r="AS19" s="100">
        <f>AVERAGE(AS13:AS16)</f>
        <v>0.34928571428571431</v>
      </c>
    </row>
    <row r="20" spans="2:45" ht="17.25">
      <c r="B20" s="331"/>
      <c r="C20" s="331"/>
      <c r="D20" s="332"/>
      <c r="E20" s="331"/>
      <c r="F20" s="331"/>
      <c r="G20" s="331"/>
      <c r="H20" s="331"/>
      <c r="I20" s="331"/>
      <c r="J20" s="333"/>
    </row>
    <row r="21" spans="2:45" ht="15.75">
      <c r="B21" s="151" t="s">
        <v>185</v>
      </c>
      <c r="C21" s="918" t="s">
        <v>661</v>
      </c>
      <c r="D21" s="919"/>
      <c r="E21" s="919"/>
      <c r="F21" s="919"/>
      <c r="G21" s="919"/>
      <c r="H21" s="919"/>
      <c r="I21" s="919"/>
      <c r="J21" s="920"/>
    </row>
    <row r="22" spans="2:45" ht="17.25">
      <c r="B22" s="331"/>
      <c r="C22" s="834"/>
      <c r="D22" s="834"/>
      <c r="E22" s="834"/>
      <c r="F22" s="834"/>
      <c r="G22" s="834"/>
      <c r="H22" s="834"/>
      <c r="I22" s="834"/>
      <c r="J22" s="834"/>
    </row>
    <row r="23" spans="2:45" ht="31.5">
      <c r="B23" s="152" t="s">
        <v>428</v>
      </c>
      <c r="C23" s="871">
        <v>43448</v>
      </c>
      <c r="D23" s="872"/>
      <c r="E23" s="331"/>
      <c r="F23" s="331"/>
      <c r="G23" s="314" t="s">
        <v>372</v>
      </c>
      <c r="H23" s="946"/>
      <c r="I23" s="911"/>
      <c r="J23" s="911"/>
    </row>
    <row r="24" spans="2:45" ht="17.25">
      <c r="B24" s="331"/>
      <c r="C24" s="331"/>
      <c r="D24" s="332"/>
      <c r="E24" s="331"/>
      <c r="F24" s="331"/>
      <c r="G24" s="331"/>
      <c r="H24" s="331"/>
      <c r="I24" s="331"/>
      <c r="J24" s="333"/>
    </row>
    <row r="25" spans="2:45" ht="17.25">
      <c r="B25" s="331"/>
      <c r="C25" s="331"/>
      <c r="D25" s="332"/>
      <c r="E25" s="331"/>
      <c r="F25" s="331"/>
      <c r="G25" s="331"/>
      <c r="H25" s="331"/>
      <c r="I25" s="331"/>
      <c r="J25" s="333"/>
    </row>
    <row r="26" spans="2:45" ht="17.25">
      <c r="B26" s="331"/>
      <c r="C26" s="331"/>
      <c r="D26" s="332"/>
      <c r="E26" s="331"/>
      <c r="F26" s="331"/>
      <c r="G26" s="331"/>
      <c r="H26" s="331"/>
      <c r="I26" s="331"/>
      <c r="J26" s="333"/>
    </row>
    <row r="27" spans="2:45" ht="17.25">
      <c r="B27" s="331"/>
      <c r="C27" s="331"/>
      <c r="D27" s="332"/>
      <c r="E27" s="925"/>
      <c r="F27" s="925"/>
      <c r="G27" s="925"/>
      <c r="H27" s="925"/>
      <c r="I27" s="528"/>
      <c r="J27" s="331"/>
    </row>
    <row r="28" spans="2:45" ht="17.25">
      <c r="B28" s="331"/>
      <c r="C28" s="331"/>
      <c r="D28" s="332"/>
      <c r="E28" s="331"/>
      <c r="F28" s="331"/>
      <c r="G28" s="333"/>
      <c r="H28" s="331"/>
      <c r="I28" s="331"/>
      <c r="J28" s="331"/>
    </row>
    <row r="29" spans="2:45" ht="17.25">
      <c r="B29" s="331"/>
      <c r="C29" s="331"/>
      <c r="D29" s="332"/>
      <c r="E29" s="925"/>
      <c r="F29" s="925"/>
      <c r="G29" s="925"/>
      <c r="H29" s="925"/>
      <c r="I29" s="528"/>
      <c r="J29" s="331"/>
    </row>
    <row r="30" spans="2:45" ht="17.25">
      <c r="B30" s="331"/>
      <c r="C30" s="331"/>
      <c r="D30" s="332"/>
      <c r="E30" s="331"/>
      <c r="F30" s="331"/>
      <c r="G30" s="333"/>
      <c r="H30" s="331"/>
      <c r="I30" s="331"/>
      <c r="J30" s="331"/>
    </row>
    <row r="31" spans="2:45" ht="17.25">
      <c r="B31" s="331"/>
      <c r="C31" s="331"/>
      <c r="D31" s="332"/>
      <c r="E31" s="925"/>
      <c r="F31" s="925"/>
      <c r="G31" s="925"/>
      <c r="H31" s="925"/>
      <c r="I31" s="528"/>
      <c r="J31" s="331"/>
    </row>
  </sheetData>
  <sheetProtection algorithmName="SHA-512" hashValue="F21JiKmfHGLsLW4bY4+Il071b4DtjPDLyJHuR+nQ1TsusvYaWhiuykFyPqqv7+YRbYRn0HgxWNG6LcsBcW5YBw==" saltValue="B2YieumOmph9Pzmn5NliNQ==" spinCount="100000" sheet="1" objects="1" scenarios="1"/>
  <mergeCells count="50">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AR9:AR12"/>
    <mergeCell ref="AS9:AS12"/>
    <mergeCell ref="K10:R10"/>
    <mergeCell ref="S10:Z10"/>
    <mergeCell ref="AA10:AH10"/>
    <mergeCell ref="AI10:AP10"/>
    <mergeCell ref="K9:AP9"/>
    <mergeCell ref="AQ9:AQ12"/>
    <mergeCell ref="E31:H31"/>
    <mergeCell ref="AM11:AN11"/>
    <mergeCell ref="AO11:AP11"/>
    <mergeCell ref="C22:J22"/>
    <mergeCell ref="C23:D23"/>
    <mergeCell ref="H23:J23"/>
    <mergeCell ref="E27:H27"/>
    <mergeCell ref="E29:H29"/>
    <mergeCell ref="K11:L11"/>
    <mergeCell ref="M11:N11"/>
    <mergeCell ref="U11:V11"/>
    <mergeCell ref="W11:X11"/>
    <mergeCell ref="Y11:Z11"/>
    <mergeCell ref="C13:C14"/>
    <mergeCell ref="B19:AR19"/>
    <mergeCell ref="C21:J21"/>
    <mergeCell ref="AA11:AB11"/>
    <mergeCell ref="AC11:AD11"/>
    <mergeCell ref="AE11:AF11"/>
    <mergeCell ref="AG11:AH11"/>
    <mergeCell ref="AI11:AJ11"/>
    <mergeCell ref="AK11:AL11"/>
    <mergeCell ref="O11:P11"/>
    <mergeCell ref="Q11:R11"/>
    <mergeCell ref="S11:T11"/>
    <mergeCell ref="B13:B16"/>
  </mergeCells>
  <conditionalFormatting sqref="AS13">
    <cfRule type="cellIs" dxfId="113" priority="7" operator="between">
      <formula>0.7</formula>
      <formula>1</formula>
    </cfRule>
    <cfRule type="cellIs" dxfId="112" priority="8" operator="between">
      <formula>0.51</formula>
      <formula>0.69</formula>
    </cfRule>
    <cfRule type="cellIs" dxfId="111" priority="9" operator="between">
      <formula>0</formula>
      <formula>0.5</formula>
    </cfRule>
  </conditionalFormatting>
  <conditionalFormatting sqref="AS15:AS18">
    <cfRule type="cellIs" dxfId="110" priority="4" operator="between">
      <formula>0.7</formula>
      <formula>1</formula>
    </cfRule>
    <cfRule type="cellIs" dxfId="109" priority="5" operator="between">
      <formula>0.51</formula>
      <formula>0.69</formula>
    </cfRule>
    <cfRule type="cellIs" dxfId="108" priority="6" operator="between">
      <formula>0</formula>
      <formula>0.5</formula>
    </cfRule>
  </conditionalFormatting>
  <conditionalFormatting sqref="AS14">
    <cfRule type="cellIs" dxfId="107" priority="1" operator="between">
      <formula>0.7</formula>
      <formula>1</formula>
    </cfRule>
    <cfRule type="cellIs" dxfId="106" priority="2" operator="between">
      <formula>0.51</formula>
      <formula>0.69</formula>
    </cfRule>
    <cfRule type="cellIs" dxfId="105" priority="3" operator="between">
      <formula>0</formula>
      <formula>0.5</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9FF33"/>
  </sheetPr>
  <dimension ref="A1:AS30"/>
  <sheetViews>
    <sheetView showGridLines="0" topLeftCell="C4" zoomScale="55" zoomScaleNormal="55" workbookViewId="0">
      <pane xSplit="3" ySplit="9" topLeftCell="J13" activePane="bottomRight" state="frozen"/>
      <selection activeCell="C4" sqref="C4"/>
      <selection pane="topRight" activeCell="F4" sqref="F4"/>
      <selection pane="bottomLeft" activeCell="C13" sqref="C13"/>
      <selection pane="bottomRight" activeCell="N13" sqref="N13"/>
    </sheetView>
  </sheetViews>
  <sheetFormatPr baseColWidth="10" defaultRowHeight="12.75"/>
  <cols>
    <col min="1" max="1" width="3.42578125" style="365" customWidth="1"/>
    <col min="2" max="2" width="28.42578125" style="365" customWidth="1"/>
    <col min="3" max="3" width="28.5703125" style="365" customWidth="1"/>
    <col min="4" max="5" width="21.42578125" style="365" customWidth="1"/>
    <col min="6" max="6" width="26.140625" style="365" customWidth="1"/>
    <col min="7" max="7" width="21.42578125" style="365" customWidth="1"/>
    <col min="8" max="8" width="28.5703125" style="365" customWidth="1"/>
    <col min="9" max="9" width="57.140625" style="365" customWidth="1"/>
    <col min="10" max="10" width="28.5703125" style="365" customWidth="1"/>
    <col min="11" max="42" width="14.28515625" style="365" customWidth="1"/>
    <col min="43" max="43" width="14.85546875" style="365" customWidth="1"/>
    <col min="44" max="45" width="15" style="365" customWidth="1"/>
    <col min="46" max="16384" width="11.42578125" style="365"/>
  </cols>
  <sheetData>
    <row r="1" spans="1:45" s="159" customFormat="1" ht="18" thickBot="1">
      <c r="A1" s="158"/>
      <c r="B1" s="200"/>
      <c r="C1" s="200"/>
      <c r="D1" s="201"/>
      <c r="E1" s="200"/>
      <c r="F1" s="200"/>
      <c r="G1" s="200"/>
      <c r="H1" s="200"/>
      <c r="I1" s="200"/>
      <c r="J1" s="202"/>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row>
    <row r="2" spans="1:45" s="159" customFormat="1" ht="15.75">
      <c r="A2" s="158"/>
      <c r="B2" s="777"/>
      <c r="C2" s="780" t="s">
        <v>467</v>
      </c>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c r="AP2" s="781"/>
      <c r="AQ2" s="782"/>
      <c r="AR2" s="789" t="s">
        <v>435</v>
      </c>
      <c r="AS2" s="790"/>
    </row>
    <row r="3" spans="1:45" s="159" customFormat="1" ht="15.75">
      <c r="A3" s="158"/>
      <c r="B3" s="778"/>
      <c r="C3" s="917"/>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c r="AM3" s="784"/>
      <c r="AN3" s="784"/>
      <c r="AO3" s="784"/>
      <c r="AP3" s="784"/>
      <c r="AQ3" s="851"/>
      <c r="AR3" s="291" t="s">
        <v>432</v>
      </c>
      <c r="AS3" s="250" t="s">
        <v>433</v>
      </c>
    </row>
    <row r="4" spans="1:45" s="159" customFormat="1" ht="15">
      <c r="A4" s="158"/>
      <c r="B4" s="778"/>
      <c r="C4" s="917"/>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851"/>
      <c r="AR4" s="205">
        <v>3</v>
      </c>
      <c r="AS4" s="206" t="s">
        <v>511</v>
      </c>
    </row>
    <row r="5" spans="1:45" s="159" customFormat="1" ht="15.75">
      <c r="A5" s="158"/>
      <c r="B5" s="778"/>
      <c r="C5" s="917"/>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c r="AM5" s="784"/>
      <c r="AN5" s="784"/>
      <c r="AO5" s="784"/>
      <c r="AP5" s="784"/>
      <c r="AQ5" s="851"/>
      <c r="AR5" s="873" t="s">
        <v>434</v>
      </c>
      <c r="AS5" s="874"/>
    </row>
    <row r="6" spans="1:45" s="159" customFormat="1" ht="15.75" thickBot="1">
      <c r="A6" s="158"/>
      <c r="B6" s="779"/>
      <c r="C6" s="786"/>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8"/>
      <c r="AR6" s="793" t="s">
        <v>508</v>
      </c>
      <c r="AS6" s="794"/>
    </row>
    <row r="7" spans="1:45" s="159" customFormat="1" ht="17.25">
      <c r="A7" s="158"/>
      <c r="B7" s="207"/>
      <c r="C7" s="207"/>
      <c r="D7" s="208"/>
      <c r="E7" s="207"/>
      <c r="F7" s="207"/>
      <c r="G7" s="207"/>
      <c r="H7" s="207"/>
      <c r="I7" s="207"/>
      <c r="J7" s="209"/>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879"/>
      <c r="AS7" s="880"/>
    </row>
    <row r="8" spans="1:45" s="159" customFormat="1" ht="13.5">
      <c r="A8" s="158"/>
      <c r="B8" s="210"/>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795"/>
      <c r="AR8" s="796"/>
      <c r="AS8" s="797"/>
    </row>
    <row r="9" spans="1:45" s="159" customFormat="1" ht="15.75">
      <c r="A9" s="158"/>
      <c r="B9" s="866" t="s">
        <v>431</v>
      </c>
      <c r="C9" s="866" t="s">
        <v>430</v>
      </c>
      <c r="D9" s="866" t="s">
        <v>471</v>
      </c>
      <c r="E9" s="866" t="s">
        <v>474</v>
      </c>
      <c r="F9" s="866" t="s">
        <v>475</v>
      </c>
      <c r="G9" s="866" t="s">
        <v>427</v>
      </c>
      <c r="H9" s="866" t="s">
        <v>421</v>
      </c>
      <c r="I9" s="866" t="s">
        <v>503</v>
      </c>
      <c r="J9" s="866" t="s">
        <v>7</v>
      </c>
      <c r="K9" s="847" t="s">
        <v>346</v>
      </c>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63" t="s">
        <v>347</v>
      </c>
      <c r="AR9" s="927" t="s">
        <v>348</v>
      </c>
      <c r="AS9" s="927" t="s">
        <v>378</v>
      </c>
    </row>
    <row r="10" spans="1:45" s="159" customFormat="1" ht="15.75">
      <c r="A10" s="158"/>
      <c r="B10" s="866"/>
      <c r="C10" s="866"/>
      <c r="D10" s="866"/>
      <c r="E10" s="866"/>
      <c r="F10" s="866"/>
      <c r="G10" s="866"/>
      <c r="H10" s="866"/>
      <c r="I10" s="866"/>
      <c r="J10" s="866"/>
      <c r="K10" s="895" t="s">
        <v>422</v>
      </c>
      <c r="L10" s="895"/>
      <c r="M10" s="895"/>
      <c r="N10" s="895"/>
      <c r="O10" s="895"/>
      <c r="P10" s="895"/>
      <c r="Q10" s="895"/>
      <c r="R10" s="895"/>
      <c r="S10" s="895" t="s">
        <v>423</v>
      </c>
      <c r="T10" s="895"/>
      <c r="U10" s="895"/>
      <c r="V10" s="895"/>
      <c r="W10" s="895"/>
      <c r="X10" s="895"/>
      <c r="Y10" s="895"/>
      <c r="Z10" s="895"/>
      <c r="AA10" s="895" t="s">
        <v>424</v>
      </c>
      <c r="AB10" s="895"/>
      <c r="AC10" s="895"/>
      <c r="AD10" s="895"/>
      <c r="AE10" s="895"/>
      <c r="AF10" s="895"/>
      <c r="AG10" s="895"/>
      <c r="AH10" s="895"/>
      <c r="AI10" s="895" t="s">
        <v>425</v>
      </c>
      <c r="AJ10" s="895"/>
      <c r="AK10" s="895"/>
      <c r="AL10" s="895"/>
      <c r="AM10" s="895"/>
      <c r="AN10" s="895"/>
      <c r="AO10" s="895"/>
      <c r="AP10" s="895"/>
      <c r="AQ10" s="863"/>
      <c r="AR10" s="927"/>
      <c r="AS10" s="927"/>
    </row>
    <row r="11" spans="1:45" s="159" customFormat="1" ht="15.75">
      <c r="A11" s="158"/>
      <c r="B11" s="866"/>
      <c r="C11" s="866"/>
      <c r="D11" s="866"/>
      <c r="E11" s="866"/>
      <c r="F11" s="866"/>
      <c r="G11" s="866"/>
      <c r="H11" s="866"/>
      <c r="I11" s="866"/>
      <c r="J11" s="866"/>
      <c r="K11" s="895" t="s">
        <v>353</v>
      </c>
      <c r="L11" s="895"/>
      <c r="M11" s="895" t="s">
        <v>354</v>
      </c>
      <c r="N11" s="895"/>
      <c r="O11" s="883" t="s">
        <v>355</v>
      </c>
      <c r="P11" s="904"/>
      <c r="Q11" s="867" t="s">
        <v>356</v>
      </c>
      <c r="R11" s="892"/>
      <c r="S11" s="895" t="s">
        <v>429</v>
      </c>
      <c r="T11" s="895"/>
      <c r="U11" s="895" t="s">
        <v>358</v>
      </c>
      <c r="V11" s="895"/>
      <c r="W11" s="895" t="s">
        <v>359</v>
      </c>
      <c r="X11" s="895"/>
      <c r="Y11" s="867" t="s">
        <v>356</v>
      </c>
      <c r="Z11" s="892"/>
      <c r="AA11" s="895" t="s">
        <v>360</v>
      </c>
      <c r="AB11" s="895"/>
      <c r="AC11" s="895" t="s">
        <v>361</v>
      </c>
      <c r="AD11" s="895"/>
      <c r="AE11" s="895" t="s">
        <v>362</v>
      </c>
      <c r="AF11" s="895"/>
      <c r="AG11" s="867" t="s">
        <v>356</v>
      </c>
      <c r="AH11" s="892"/>
      <c r="AI11" s="895" t="s">
        <v>363</v>
      </c>
      <c r="AJ11" s="895"/>
      <c r="AK11" s="895" t="s">
        <v>364</v>
      </c>
      <c r="AL11" s="895"/>
      <c r="AM11" s="895" t="s">
        <v>365</v>
      </c>
      <c r="AN11" s="895"/>
      <c r="AO11" s="867" t="s">
        <v>426</v>
      </c>
      <c r="AP11" s="892"/>
      <c r="AQ11" s="863"/>
      <c r="AR11" s="927"/>
      <c r="AS11" s="927"/>
    </row>
    <row r="12" spans="1:45" s="159" customFormat="1" ht="14.25" thickBot="1">
      <c r="A12" s="158"/>
      <c r="B12" s="846"/>
      <c r="C12" s="846"/>
      <c r="D12" s="846"/>
      <c r="E12" s="846"/>
      <c r="F12" s="846"/>
      <c r="G12" s="846"/>
      <c r="H12" s="846"/>
      <c r="I12" s="846"/>
      <c r="J12" s="846"/>
      <c r="K12" s="153" t="s">
        <v>366</v>
      </c>
      <c r="L12" s="154" t="s">
        <v>367</v>
      </c>
      <c r="M12" s="153" t="s">
        <v>366</v>
      </c>
      <c r="N12" s="154" t="s">
        <v>367</v>
      </c>
      <c r="O12" s="153" t="s">
        <v>366</v>
      </c>
      <c r="P12" s="154" t="s">
        <v>367</v>
      </c>
      <c r="Q12" s="155" t="s">
        <v>366</v>
      </c>
      <c r="R12" s="156" t="s">
        <v>367</v>
      </c>
      <c r="S12" s="153" t="s">
        <v>366</v>
      </c>
      <c r="T12" s="154" t="s">
        <v>367</v>
      </c>
      <c r="U12" s="153" t="s">
        <v>366</v>
      </c>
      <c r="V12" s="154" t="s">
        <v>367</v>
      </c>
      <c r="W12" s="153" t="s">
        <v>366</v>
      </c>
      <c r="X12" s="154" t="s">
        <v>367</v>
      </c>
      <c r="Y12" s="155" t="s">
        <v>366</v>
      </c>
      <c r="Z12" s="156" t="s">
        <v>367</v>
      </c>
      <c r="AA12" s="153" t="s">
        <v>366</v>
      </c>
      <c r="AB12" s="154" t="s">
        <v>367</v>
      </c>
      <c r="AC12" s="153" t="s">
        <v>366</v>
      </c>
      <c r="AD12" s="154" t="s">
        <v>367</v>
      </c>
      <c r="AE12" s="153" t="s">
        <v>366</v>
      </c>
      <c r="AF12" s="154" t="s">
        <v>367</v>
      </c>
      <c r="AG12" s="155" t="s">
        <v>366</v>
      </c>
      <c r="AH12" s="156" t="s">
        <v>367</v>
      </c>
      <c r="AI12" s="153" t="s">
        <v>366</v>
      </c>
      <c r="AJ12" s="154" t="s">
        <v>367</v>
      </c>
      <c r="AK12" s="153" t="s">
        <v>366</v>
      </c>
      <c r="AL12" s="154" t="s">
        <v>367</v>
      </c>
      <c r="AM12" s="153" t="s">
        <v>366</v>
      </c>
      <c r="AN12" s="154" t="s">
        <v>367</v>
      </c>
      <c r="AO12" s="155" t="s">
        <v>366</v>
      </c>
      <c r="AP12" s="156" t="s">
        <v>367</v>
      </c>
      <c r="AQ12" s="863"/>
      <c r="AR12" s="927"/>
      <c r="AS12" s="927"/>
    </row>
    <row r="13" spans="1:45" s="159" customFormat="1" ht="409.5">
      <c r="A13" s="334"/>
      <c r="B13" s="943" t="s">
        <v>662</v>
      </c>
      <c r="C13" s="534" t="s">
        <v>663</v>
      </c>
      <c r="D13" s="335">
        <v>1</v>
      </c>
      <c r="E13" s="336" t="s">
        <v>664</v>
      </c>
      <c r="F13" s="336" t="s">
        <v>665</v>
      </c>
      <c r="G13" s="337">
        <v>1</v>
      </c>
      <c r="H13" s="338" t="s">
        <v>666</v>
      </c>
      <c r="I13" s="339" t="s">
        <v>667</v>
      </c>
      <c r="J13" s="338" t="s">
        <v>668</v>
      </c>
      <c r="K13" s="340">
        <v>1</v>
      </c>
      <c r="L13" s="441">
        <v>1</v>
      </c>
      <c r="M13" s="340">
        <v>1</v>
      </c>
      <c r="N13" s="441">
        <v>1</v>
      </c>
      <c r="O13" s="340">
        <v>1</v>
      </c>
      <c r="P13" s="441">
        <v>1</v>
      </c>
      <c r="Q13" s="150">
        <f t="shared" ref="Q13:R16" si="0">(K13+M13+O13)/3</f>
        <v>1</v>
      </c>
      <c r="R13" s="173">
        <f t="shared" si="0"/>
        <v>1</v>
      </c>
      <c r="S13" s="340">
        <v>1</v>
      </c>
      <c r="T13" s="441">
        <v>1</v>
      </c>
      <c r="U13" s="340">
        <v>1</v>
      </c>
      <c r="V13" s="441">
        <v>1</v>
      </c>
      <c r="W13" s="340">
        <v>1</v>
      </c>
      <c r="X13" s="441">
        <v>1</v>
      </c>
      <c r="Y13" s="150">
        <f t="shared" ref="Y13:Z16" si="1">(S13+U13+W13)/3</f>
        <v>1</v>
      </c>
      <c r="Z13" s="173">
        <f t="shared" si="1"/>
        <v>1</v>
      </c>
      <c r="AA13" s="340">
        <v>1</v>
      </c>
      <c r="AB13" s="441"/>
      <c r="AC13" s="340">
        <v>1</v>
      </c>
      <c r="AD13" s="441"/>
      <c r="AE13" s="340">
        <v>1</v>
      </c>
      <c r="AF13" s="441"/>
      <c r="AG13" s="150">
        <f t="shared" ref="AG13:AH16" si="2">(AA13+AC13+AE13)/3</f>
        <v>1</v>
      </c>
      <c r="AH13" s="173">
        <f t="shared" si="2"/>
        <v>0</v>
      </c>
      <c r="AI13" s="340">
        <v>1</v>
      </c>
      <c r="AJ13" s="441"/>
      <c r="AK13" s="340">
        <v>1</v>
      </c>
      <c r="AL13" s="441"/>
      <c r="AM13" s="340">
        <v>1</v>
      </c>
      <c r="AN13" s="441"/>
      <c r="AO13" s="150">
        <f t="shared" ref="AO13:AP16" si="3">(AI13+AK13+AM13)/3</f>
        <v>1</v>
      </c>
      <c r="AP13" s="173">
        <f t="shared" si="3"/>
        <v>0</v>
      </c>
      <c r="AQ13" s="150">
        <f t="shared" ref="AQ13:AR16" si="4">(Q13+Y13+AG13+AO13)/4</f>
        <v>1</v>
      </c>
      <c r="AR13" s="150">
        <f t="shared" si="4"/>
        <v>0.5</v>
      </c>
      <c r="AS13" s="161">
        <f t="shared" ref="AS13:AS24" si="5">IF(AND(AR13&gt;0,AQ13&gt;0),AR13/AQ13,0)</f>
        <v>0.5</v>
      </c>
    </row>
    <row r="14" spans="1:45" s="159" customFormat="1" ht="256.5">
      <c r="A14" s="334"/>
      <c r="B14" s="944"/>
      <c r="C14" s="534" t="s">
        <v>669</v>
      </c>
      <c r="D14" s="335">
        <v>1</v>
      </c>
      <c r="E14" s="341" t="s">
        <v>670</v>
      </c>
      <c r="F14" s="342" t="s">
        <v>671</v>
      </c>
      <c r="G14" s="343">
        <v>1</v>
      </c>
      <c r="H14" s="344" t="s">
        <v>672</v>
      </c>
      <c r="I14" s="345" t="s">
        <v>673</v>
      </c>
      <c r="J14" s="344" t="s">
        <v>674</v>
      </c>
      <c r="K14" s="340">
        <v>1</v>
      </c>
      <c r="L14" s="441">
        <v>1</v>
      </c>
      <c r="M14" s="340">
        <v>1</v>
      </c>
      <c r="N14" s="441">
        <v>1</v>
      </c>
      <c r="O14" s="340">
        <v>1</v>
      </c>
      <c r="P14" s="441">
        <v>1</v>
      </c>
      <c r="Q14" s="150">
        <f t="shared" si="0"/>
        <v>1</v>
      </c>
      <c r="R14" s="173">
        <f t="shared" si="0"/>
        <v>1</v>
      </c>
      <c r="S14" s="340">
        <v>1</v>
      </c>
      <c r="T14" s="1096">
        <v>0.88888888888888884</v>
      </c>
      <c r="U14" s="340">
        <v>1</v>
      </c>
      <c r="V14" s="441">
        <v>0.6428571428571429</v>
      </c>
      <c r="W14" s="340">
        <v>1</v>
      </c>
      <c r="X14" s="441">
        <v>0.7142857142857143</v>
      </c>
      <c r="Y14" s="150">
        <f t="shared" si="1"/>
        <v>1</v>
      </c>
      <c r="Z14" s="173">
        <f t="shared" si="1"/>
        <v>0.74867724867724872</v>
      </c>
      <c r="AA14" s="340">
        <v>1</v>
      </c>
      <c r="AB14" s="441"/>
      <c r="AC14" s="340">
        <v>1</v>
      </c>
      <c r="AD14" s="441"/>
      <c r="AE14" s="340">
        <v>1</v>
      </c>
      <c r="AF14" s="441"/>
      <c r="AG14" s="150">
        <f t="shared" si="2"/>
        <v>1</v>
      </c>
      <c r="AH14" s="173">
        <f t="shared" si="2"/>
        <v>0</v>
      </c>
      <c r="AI14" s="340">
        <v>1</v>
      </c>
      <c r="AJ14" s="441"/>
      <c r="AK14" s="340">
        <v>1</v>
      </c>
      <c r="AL14" s="441"/>
      <c r="AM14" s="340">
        <v>1</v>
      </c>
      <c r="AN14" s="441"/>
      <c r="AO14" s="150">
        <f t="shared" si="3"/>
        <v>1</v>
      </c>
      <c r="AP14" s="173">
        <f t="shared" si="3"/>
        <v>0</v>
      </c>
      <c r="AQ14" s="150">
        <f t="shared" si="4"/>
        <v>1</v>
      </c>
      <c r="AR14" s="150">
        <f t="shared" si="4"/>
        <v>0.43716931216931221</v>
      </c>
      <c r="AS14" s="161">
        <f t="shared" si="5"/>
        <v>0.43716931216931221</v>
      </c>
    </row>
    <row r="15" spans="1:45" s="159" customFormat="1" ht="228">
      <c r="A15" s="334"/>
      <c r="B15" s="944"/>
      <c r="C15" s="535" t="s">
        <v>675</v>
      </c>
      <c r="D15" s="335">
        <v>1</v>
      </c>
      <c r="E15" s="341" t="s">
        <v>676</v>
      </c>
      <c r="F15" s="346" t="s">
        <v>677</v>
      </c>
      <c r="G15" s="343">
        <v>1</v>
      </c>
      <c r="H15" s="344" t="s">
        <v>678</v>
      </c>
      <c r="I15" s="345" t="s">
        <v>679</v>
      </c>
      <c r="J15" s="344" t="s">
        <v>674</v>
      </c>
      <c r="K15" s="340">
        <v>1</v>
      </c>
      <c r="L15" s="441">
        <v>1</v>
      </c>
      <c r="M15" s="340">
        <v>1</v>
      </c>
      <c r="N15" s="441">
        <v>1</v>
      </c>
      <c r="O15" s="340">
        <v>1</v>
      </c>
      <c r="P15" s="441">
        <v>1</v>
      </c>
      <c r="Q15" s="150">
        <f t="shared" si="0"/>
        <v>1</v>
      </c>
      <c r="R15" s="173">
        <f t="shared" si="0"/>
        <v>1</v>
      </c>
      <c r="S15" s="340">
        <v>1</v>
      </c>
      <c r="T15" s="441">
        <v>1</v>
      </c>
      <c r="U15" s="340">
        <v>1</v>
      </c>
      <c r="V15" s="441">
        <v>1</v>
      </c>
      <c r="W15" s="340">
        <v>1</v>
      </c>
      <c r="X15" s="441">
        <v>1</v>
      </c>
      <c r="Y15" s="150">
        <f t="shared" si="1"/>
        <v>1</v>
      </c>
      <c r="Z15" s="173">
        <f t="shared" si="1"/>
        <v>1</v>
      </c>
      <c r="AA15" s="340">
        <v>1</v>
      </c>
      <c r="AB15" s="441"/>
      <c r="AC15" s="340">
        <v>1</v>
      </c>
      <c r="AD15" s="441"/>
      <c r="AE15" s="340">
        <v>1</v>
      </c>
      <c r="AF15" s="441"/>
      <c r="AG15" s="150">
        <f t="shared" si="2"/>
        <v>1</v>
      </c>
      <c r="AH15" s="173">
        <f t="shared" si="2"/>
        <v>0</v>
      </c>
      <c r="AI15" s="340">
        <v>1</v>
      </c>
      <c r="AJ15" s="441"/>
      <c r="AK15" s="340">
        <v>1</v>
      </c>
      <c r="AL15" s="441"/>
      <c r="AM15" s="340">
        <v>1</v>
      </c>
      <c r="AN15" s="441"/>
      <c r="AO15" s="150">
        <f t="shared" si="3"/>
        <v>1</v>
      </c>
      <c r="AP15" s="173">
        <f t="shared" si="3"/>
        <v>0</v>
      </c>
      <c r="AQ15" s="150">
        <f t="shared" si="4"/>
        <v>1</v>
      </c>
      <c r="AR15" s="150">
        <f t="shared" si="4"/>
        <v>0.5</v>
      </c>
      <c r="AS15" s="161">
        <f t="shared" si="5"/>
        <v>0.5</v>
      </c>
    </row>
    <row r="16" spans="1:45" s="159" customFormat="1" ht="180">
      <c r="A16" s="334"/>
      <c r="B16" s="944"/>
      <c r="C16" s="534" t="s">
        <v>680</v>
      </c>
      <c r="D16" s="335">
        <v>1</v>
      </c>
      <c r="E16" s="341" t="s">
        <v>681</v>
      </c>
      <c r="F16" s="341" t="s">
        <v>682</v>
      </c>
      <c r="G16" s="343">
        <v>1</v>
      </c>
      <c r="H16" s="344" t="s">
        <v>683</v>
      </c>
      <c r="I16" s="345" t="s">
        <v>684</v>
      </c>
      <c r="J16" s="344" t="s">
        <v>674</v>
      </c>
      <c r="K16" s="340">
        <v>1</v>
      </c>
      <c r="L16" s="441">
        <v>1</v>
      </c>
      <c r="M16" s="340">
        <v>1</v>
      </c>
      <c r="N16" s="441">
        <v>1</v>
      </c>
      <c r="O16" s="340">
        <v>1</v>
      </c>
      <c r="P16" s="441">
        <v>1</v>
      </c>
      <c r="Q16" s="150">
        <f t="shared" si="0"/>
        <v>1</v>
      </c>
      <c r="R16" s="173">
        <f t="shared" si="0"/>
        <v>1</v>
      </c>
      <c r="S16" s="340">
        <v>1</v>
      </c>
      <c r="T16" s="441">
        <v>1</v>
      </c>
      <c r="U16" s="340">
        <v>1</v>
      </c>
      <c r="V16" s="441">
        <v>1</v>
      </c>
      <c r="W16" s="340">
        <v>1</v>
      </c>
      <c r="X16" s="441">
        <v>1</v>
      </c>
      <c r="Y16" s="150">
        <f t="shared" si="1"/>
        <v>1</v>
      </c>
      <c r="Z16" s="173">
        <f t="shared" si="1"/>
        <v>1</v>
      </c>
      <c r="AA16" s="340">
        <v>1</v>
      </c>
      <c r="AB16" s="441"/>
      <c r="AC16" s="340">
        <v>1</v>
      </c>
      <c r="AD16" s="441"/>
      <c r="AE16" s="340">
        <v>1</v>
      </c>
      <c r="AF16" s="441"/>
      <c r="AG16" s="150">
        <f t="shared" si="2"/>
        <v>1</v>
      </c>
      <c r="AH16" s="173">
        <f t="shared" si="2"/>
        <v>0</v>
      </c>
      <c r="AI16" s="340">
        <v>1</v>
      </c>
      <c r="AJ16" s="441"/>
      <c r="AK16" s="340">
        <v>1</v>
      </c>
      <c r="AL16" s="441"/>
      <c r="AM16" s="340">
        <v>1</v>
      </c>
      <c r="AN16" s="441"/>
      <c r="AO16" s="150">
        <f t="shared" si="3"/>
        <v>1</v>
      </c>
      <c r="AP16" s="173">
        <f t="shared" si="3"/>
        <v>0</v>
      </c>
      <c r="AQ16" s="150">
        <f t="shared" si="4"/>
        <v>1</v>
      </c>
      <c r="AR16" s="150">
        <f t="shared" si="4"/>
        <v>0.5</v>
      </c>
      <c r="AS16" s="161">
        <f t="shared" si="5"/>
        <v>0.5</v>
      </c>
    </row>
    <row r="17" spans="1:45" s="159" customFormat="1" ht="240">
      <c r="A17" s="334"/>
      <c r="B17" s="944"/>
      <c r="C17" s="534" t="s">
        <v>685</v>
      </c>
      <c r="D17" s="335">
        <v>1</v>
      </c>
      <c r="E17" s="341" t="s">
        <v>686</v>
      </c>
      <c r="F17" s="347" t="s">
        <v>687</v>
      </c>
      <c r="G17" s="343">
        <v>1</v>
      </c>
      <c r="H17" s="344" t="s">
        <v>688</v>
      </c>
      <c r="I17" s="345" t="s">
        <v>689</v>
      </c>
      <c r="J17" s="344" t="s">
        <v>690</v>
      </c>
      <c r="K17" s="340">
        <v>0</v>
      </c>
      <c r="L17" s="441">
        <v>0</v>
      </c>
      <c r="M17" s="340">
        <v>0</v>
      </c>
      <c r="N17" s="441">
        <v>0.35</v>
      </c>
      <c r="O17" s="340">
        <v>0</v>
      </c>
      <c r="P17" s="441">
        <v>7.0000000000000007E-2</v>
      </c>
      <c r="Q17" s="173">
        <f t="shared" ref="Q17:Q22" si="6">K17+M17+O17</f>
        <v>0</v>
      </c>
      <c r="R17" s="173">
        <f t="shared" ref="R17:R22" si="7">L17+N17+P17</f>
        <v>0.42</v>
      </c>
      <c r="S17" s="441">
        <v>0.4</v>
      </c>
      <c r="T17" s="441">
        <v>0.11</v>
      </c>
      <c r="U17" s="441">
        <v>0</v>
      </c>
      <c r="V17" s="441">
        <v>0.04</v>
      </c>
      <c r="W17" s="441">
        <v>0</v>
      </c>
      <c r="X17" s="441">
        <v>0.04</v>
      </c>
      <c r="Y17" s="173">
        <f t="shared" ref="Y17:Z22" si="8">S17+U17+W17</f>
        <v>0.4</v>
      </c>
      <c r="Z17" s="173">
        <f t="shared" si="8"/>
        <v>0.19</v>
      </c>
      <c r="AA17" s="441">
        <v>0</v>
      </c>
      <c r="AB17" s="441"/>
      <c r="AC17" s="441">
        <v>0</v>
      </c>
      <c r="AD17" s="441"/>
      <c r="AE17" s="441">
        <v>0.2</v>
      </c>
      <c r="AF17" s="441"/>
      <c r="AG17" s="173">
        <f t="shared" ref="AG17:AH22" si="9">AA17+AC17+AE17</f>
        <v>0.2</v>
      </c>
      <c r="AH17" s="173">
        <f t="shared" si="9"/>
        <v>0</v>
      </c>
      <c r="AI17" s="441">
        <v>0</v>
      </c>
      <c r="AJ17" s="441"/>
      <c r="AK17" s="441">
        <v>0</v>
      </c>
      <c r="AL17" s="441"/>
      <c r="AM17" s="441">
        <v>0.4</v>
      </c>
      <c r="AN17" s="441"/>
      <c r="AO17" s="150">
        <f t="shared" ref="AO17:AP22" si="10">AI17+AK17+AM17</f>
        <v>0.4</v>
      </c>
      <c r="AP17" s="147">
        <f t="shared" si="10"/>
        <v>0</v>
      </c>
      <c r="AQ17" s="150">
        <f t="shared" ref="AQ17:AQ22" si="11">Q17+Y17+AG17+AO17</f>
        <v>1</v>
      </c>
      <c r="AR17" s="150">
        <f t="shared" ref="AR17:AR22" si="12">R17+Z17+AH17+AP17</f>
        <v>0.61</v>
      </c>
      <c r="AS17" s="161">
        <f t="shared" si="5"/>
        <v>0.61</v>
      </c>
    </row>
    <row r="18" spans="1:45" s="159" customFormat="1" ht="240">
      <c r="A18" s="334"/>
      <c r="B18" s="944"/>
      <c r="C18" s="534" t="s">
        <v>691</v>
      </c>
      <c r="D18" s="335">
        <v>1</v>
      </c>
      <c r="E18" s="341" t="s">
        <v>692</v>
      </c>
      <c r="F18" s="347" t="s">
        <v>693</v>
      </c>
      <c r="G18" s="343">
        <v>1</v>
      </c>
      <c r="H18" s="344" t="s">
        <v>694</v>
      </c>
      <c r="I18" s="345" t="s">
        <v>695</v>
      </c>
      <c r="J18" s="344" t="s">
        <v>690</v>
      </c>
      <c r="K18" s="340">
        <v>0</v>
      </c>
      <c r="L18" s="441">
        <v>0.03</v>
      </c>
      <c r="M18" s="340">
        <v>0</v>
      </c>
      <c r="N18" s="441">
        <v>0.36</v>
      </c>
      <c r="O18" s="340">
        <v>0</v>
      </c>
      <c r="P18" s="441">
        <v>0.03</v>
      </c>
      <c r="Q18" s="173">
        <f t="shared" si="6"/>
        <v>0</v>
      </c>
      <c r="R18" s="173">
        <f t="shared" si="7"/>
        <v>0.42000000000000004</v>
      </c>
      <c r="S18" s="441">
        <v>0.4</v>
      </c>
      <c r="T18" s="441">
        <v>0.14000000000000001</v>
      </c>
      <c r="U18" s="441">
        <v>0</v>
      </c>
      <c r="V18" s="441">
        <v>0.03</v>
      </c>
      <c r="W18" s="441">
        <v>0</v>
      </c>
      <c r="X18" s="441">
        <v>0.03</v>
      </c>
      <c r="Y18" s="173">
        <f t="shared" si="8"/>
        <v>0.4</v>
      </c>
      <c r="Z18" s="173">
        <f t="shared" si="8"/>
        <v>0.2</v>
      </c>
      <c r="AA18" s="441">
        <v>0</v>
      </c>
      <c r="AB18" s="441"/>
      <c r="AC18" s="441">
        <v>0</v>
      </c>
      <c r="AD18" s="441"/>
      <c r="AE18" s="441">
        <v>0.2</v>
      </c>
      <c r="AF18" s="441"/>
      <c r="AG18" s="173">
        <f t="shared" si="9"/>
        <v>0.2</v>
      </c>
      <c r="AH18" s="173">
        <f t="shared" si="9"/>
        <v>0</v>
      </c>
      <c r="AI18" s="441">
        <v>0</v>
      </c>
      <c r="AJ18" s="441"/>
      <c r="AK18" s="441">
        <v>0</v>
      </c>
      <c r="AL18" s="441"/>
      <c r="AM18" s="441">
        <v>0.4</v>
      </c>
      <c r="AN18" s="441"/>
      <c r="AO18" s="150">
        <f t="shared" si="10"/>
        <v>0.4</v>
      </c>
      <c r="AP18" s="147">
        <f t="shared" si="10"/>
        <v>0</v>
      </c>
      <c r="AQ18" s="150">
        <f t="shared" si="11"/>
        <v>1</v>
      </c>
      <c r="AR18" s="150">
        <f t="shared" si="12"/>
        <v>0.62000000000000011</v>
      </c>
      <c r="AS18" s="161">
        <f t="shared" si="5"/>
        <v>0.62000000000000011</v>
      </c>
    </row>
    <row r="19" spans="1:45" s="159" customFormat="1" ht="240">
      <c r="A19" s="334"/>
      <c r="B19" s="944"/>
      <c r="C19" s="534" t="s">
        <v>696</v>
      </c>
      <c r="D19" s="335">
        <v>1</v>
      </c>
      <c r="E19" s="341" t="s">
        <v>697</v>
      </c>
      <c r="F19" s="347" t="s">
        <v>698</v>
      </c>
      <c r="G19" s="343">
        <v>1</v>
      </c>
      <c r="H19" s="344" t="s">
        <v>694</v>
      </c>
      <c r="I19" s="345" t="s">
        <v>699</v>
      </c>
      <c r="J19" s="344" t="s">
        <v>690</v>
      </c>
      <c r="K19" s="340">
        <v>0</v>
      </c>
      <c r="L19" s="441">
        <v>0.01</v>
      </c>
      <c r="M19" s="340">
        <v>0</v>
      </c>
      <c r="N19" s="441">
        <v>0.38</v>
      </c>
      <c r="O19" s="340">
        <v>0</v>
      </c>
      <c r="P19" s="441">
        <v>0.02</v>
      </c>
      <c r="Q19" s="173">
        <f t="shared" si="6"/>
        <v>0</v>
      </c>
      <c r="R19" s="173">
        <f t="shared" si="7"/>
        <v>0.41000000000000003</v>
      </c>
      <c r="S19" s="441">
        <v>0.4</v>
      </c>
      <c r="T19" s="441">
        <v>7.0000000000000007E-2</v>
      </c>
      <c r="U19" s="441">
        <v>0</v>
      </c>
      <c r="V19" s="441">
        <v>0.05</v>
      </c>
      <c r="W19" s="441">
        <v>0</v>
      </c>
      <c r="X19" s="441">
        <v>7.0000000000000007E-2</v>
      </c>
      <c r="Y19" s="173">
        <f t="shared" si="8"/>
        <v>0.4</v>
      </c>
      <c r="Z19" s="173">
        <f t="shared" si="8"/>
        <v>0.19</v>
      </c>
      <c r="AA19" s="441">
        <v>0</v>
      </c>
      <c r="AB19" s="441"/>
      <c r="AC19" s="441">
        <v>0</v>
      </c>
      <c r="AD19" s="441"/>
      <c r="AE19" s="441">
        <v>0.2</v>
      </c>
      <c r="AF19" s="441"/>
      <c r="AG19" s="173">
        <f t="shared" si="9"/>
        <v>0.2</v>
      </c>
      <c r="AH19" s="173">
        <f t="shared" si="9"/>
        <v>0</v>
      </c>
      <c r="AI19" s="441">
        <v>0</v>
      </c>
      <c r="AJ19" s="441"/>
      <c r="AK19" s="441">
        <v>0</v>
      </c>
      <c r="AL19" s="441"/>
      <c r="AM19" s="441">
        <v>0.4</v>
      </c>
      <c r="AN19" s="441"/>
      <c r="AO19" s="150">
        <f t="shared" si="10"/>
        <v>0.4</v>
      </c>
      <c r="AP19" s="147">
        <f t="shared" si="10"/>
        <v>0</v>
      </c>
      <c r="AQ19" s="150">
        <f t="shared" si="11"/>
        <v>1</v>
      </c>
      <c r="AR19" s="150">
        <f t="shared" si="12"/>
        <v>0.60000000000000009</v>
      </c>
      <c r="AS19" s="161">
        <f t="shared" si="5"/>
        <v>0.60000000000000009</v>
      </c>
    </row>
    <row r="20" spans="1:45" s="159" customFormat="1" ht="270.75">
      <c r="A20" s="334"/>
      <c r="B20" s="944"/>
      <c r="C20" s="534" t="s">
        <v>700</v>
      </c>
      <c r="D20" s="335">
        <v>1</v>
      </c>
      <c r="E20" s="341" t="s">
        <v>701</v>
      </c>
      <c r="F20" s="347" t="s">
        <v>702</v>
      </c>
      <c r="G20" s="343">
        <v>1</v>
      </c>
      <c r="H20" s="344" t="s">
        <v>703</v>
      </c>
      <c r="I20" s="345" t="s">
        <v>704</v>
      </c>
      <c r="J20" s="344" t="s">
        <v>690</v>
      </c>
      <c r="K20" s="340">
        <v>0</v>
      </c>
      <c r="L20" s="441">
        <v>0.02</v>
      </c>
      <c r="M20" s="340">
        <v>0</v>
      </c>
      <c r="N20" s="441">
        <v>0.01</v>
      </c>
      <c r="O20" s="340">
        <v>0</v>
      </c>
      <c r="P20" s="441">
        <v>0.42</v>
      </c>
      <c r="Q20" s="173">
        <f t="shared" si="6"/>
        <v>0</v>
      </c>
      <c r="R20" s="173">
        <f t="shared" si="7"/>
        <v>0.44999999999999996</v>
      </c>
      <c r="S20" s="441">
        <v>0.4</v>
      </c>
      <c r="T20" s="441">
        <v>0.09</v>
      </c>
      <c r="U20" s="441">
        <v>0</v>
      </c>
      <c r="V20" s="441">
        <v>0.04</v>
      </c>
      <c r="W20" s="441">
        <v>0</v>
      </c>
      <c r="X20" s="441">
        <v>0.04</v>
      </c>
      <c r="Y20" s="173">
        <f t="shared" si="8"/>
        <v>0.4</v>
      </c>
      <c r="Z20" s="173">
        <f t="shared" si="8"/>
        <v>0.17</v>
      </c>
      <c r="AA20" s="441">
        <v>0</v>
      </c>
      <c r="AB20" s="441"/>
      <c r="AC20" s="441">
        <v>0</v>
      </c>
      <c r="AD20" s="441"/>
      <c r="AE20" s="441">
        <v>0.2</v>
      </c>
      <c r="AF20" s="441"/>
      <c r="AG20" s="173">
        <f t="shared" si="9"/>
        <v>0.2</v>
      </c>
      <c r="AH20" s="173">
        <f t="shared" si="9"/>
        <v>0</v>
      </c>
      <c r="AI20" s="441">
        <v>0</v>
      </c>
      <c r="AJ20" s="441"/>
      <c r="AK20" s="441">
        <v>0</v>
      </c>
      <c r="AL20" s="441"/>
      <c r="AM20" s="441">
        <v>0.4</v>
      </c>
      <c r="AN20" s="441"/>
      <c r="AO20" s="150">
        <f t="shared" si="10"/>
        <v>0.4</v>
      </c>
      <c r="AP20" s="147">
        <f t="shared" si="10"/>
        <v>0</v>
      </c>
      <c r="AQ20" s="150">
        <f t="shared" si="11"/>
        <v>1</v>
      </c>
      <c r="AR20" s="150">
        <f t="shared" si="12"/>
        <v>0.62</v>
      </c>
      <c r="AS20" s="161">
        <f t="shared" si="5"/>
        <v>0.62</v>
      </c>
    </row>
    <row r="21" spans="1:45" s="159" customFormat="1" ht="375">
      <c r="A21" s="348"/>
      <c r="B21" s="944"/>
      <c r="C21" s="534" t="s">
        <v>705</v>
      </c>
      <c r="D21" s="347">
        <v>62</v>
      </c>
      <c r="E21" s="349" t="s">
        <v>706</v>
      </c>
      <c r="F21" s="350" t="s">
        <v>707</v>
      </c>
      <c r="G21" s="351">
        <v>62</v>
      </c>
      <c r="H21" s="352" t="s">
        <v>708</v>
      </c>
      <c r="I21" s="353" t="s">
        <v>709</v>
      </c>
      <c r="J21" s="352" t="s">
        <v>668</v>
      </c>
      <c r="K21" s="309">
        <v>0</v>
      </c>
      <c r="L21" s="309">
        <v>0</v>
      </c>
      <c r="M21" s="309">
        <v>0</v>
      </c>
      <c r="N21" s="309">
        <v>0</v>
      </c>
      <c r="O21" s="309">
        <v>0</v>
      </c>
      <c r="P21" s="309">
        <v>0</v>
      </c>
      <c r="Q21" s="143">
        <f t="shared" si="6"/>
        <v>0</v>
      </c>
      <c r="R21" s="147">
        <f t="shared" si="7"/>
        <v>0</v>
      </c>
      <c r="S21" s="309">
        <v>0</v>
      </c>
      <c r="T21" s="309">
        <v>0</v>
      </c>
      <c r="U21" s="309">
        <v>0</v>
      </c>
      <c r="V21" s="309">
        <v>0</v>
      </c>
      <c r="W21" s="309">
        <v>30</v>
      </c>
      <c r="X21" s="309">
        <v>30</v>
      </c>
      <c r="Y21" s="147">
        <f t="shared" si="8"/>
        <v>30</v>
      </c>
      <c r="Z21" s="147">
        <f t="shared" si="8"/>
        <v>30</v>
      </c>
      <c r="AA21" s="309">
        <v>0</v>
      </c>
      <c r="AB21" s="309"/>
      <c r="AC21" s="309">
        <v>0</v>
      </c>
      <c r="AD21" s="309"/>
      <c r="AE21" s="309">
        <v>0</v>
      </c>
      <c r="AF21" s="309"/>
      <c r="AG21" s="147">
        <f t="shared" si="9"/>
        <v>0</v>
      </c>
      <c r="AH21" s="147">
        <f t="shared" si="9"/>
        <v>0</v>
      </c>
      <c r="AI21" s="309">
        <v>0</v>
      </c>
      <c r="AJ21" s="309"/>
      <c r="AK21" s="309">
        <v>0</v>
      </c>
      <c r="AL21" s="309"/>
      <c r="AM21" s="309">
        <v>32</v>
      </c>
      <c r="AN21" s="309"/>
      <c r="AO21" s="147">
        <f t="shared" si="10"/>
        <v>32</v>
      </c>
      <c r="AP21" s="147">
        <f t="shared" si="10"/>
        <v>0</v>
      </c>
      <c r="AQ21" s="163">
        <f t="shared" si="11"/>
        <v>62</v>
      </c>
      <c r="AR21" s="162">
        <f t="shared" si="12"/>
        <v>30</v>
      </c>
      <c r="AS21" s="164">
        <f t="shared" si="5"/>
        <v>0.4838709677419355</v>
      </c>
    </row>
    <row r="22" spans="1:45" s="159" customFormat="1" ht="409.5">
      <c r="A22" s="354"/>
      <c r="B22" s="944"/>
      <c r="C22" s="534" t="s">
        <v>710</v>
      </c>
      <c r="D22" s="355">
        <v>12</v>
      </c>
      <c r="E22" s="356" t="s">
        <v>711</v>
      </c>
      <c r="F22" s="356" t="s">
        <v>712</v>
      </c>
      <c r="G22" s="357">
        <v>12</v>
      </c>
      <c r="H22" s="358" t="s">
        <v>713</v>
      </c>
      <c r="I22" s="359" t="s">
        <v>714</v>
      </c>
      <c r="J22" s="358" t="s">
        <v>674</v>
      </c>
      <c r="K22" s="309">
        <v>1</v>
      </c>
      <c r="L22" s="309">
        <v>1</v>
      </c>
      <c r="M22" s="309">
        <v>1</v>
      </c>
      <c r="N22" s="309">
        <v>1</v>
      </c>
      <c r="O22" s="309">
        <v>1</v>
      </c>
      <c r="P22" s="309">
        <v>1</v>
      </c>
      <c r="Q22" s="165">
        <f t="shared" si="6"/>
        <v>3</v>
      </c>
      <c r="R22" s="147">
        <f t="shared" si="7"/>
        <v>3</v>
      </c>
      <c r="S22" s="309">
        <v>1</v>
      </c>
      <c r="T22" s="309">
        <v>1</v>
      </c>
      <c r="U22" s="309">
        <v>1</v>
      </c>
      <c r="V22" s="309">
        <v>1</v>
      </c>
      <c r="W22" s="309">
        <v>1</v>
      </c>
      <c r="X22" s="309">
        <v>1</v>
      </c>
      <c r="Y22" s="147">
        <f t="shared" si="8"/>
        <v>3</v>
      </c>
      <c r="Z22" s="147">
        <f t="shared" si="8"/>
        <v>3</v>
      </c>
      <c r="AA22" s="309">
        <v>1</v>
      </c>
      <c r="AB22" s="309"/>
      <c r="AC22" s="309">
        <v>1</v>
      </c>
      <c r="AD22" s="309"/>
      <c r="AE22" s="309">
        <v>1</v>
      </c>
      <c r="AF22" s="309"/>
      <c r="AG22" s="147">
        <f t="shared" si="9"/>
        <v>3</v>
      </c>
      <c r="AH22" s="147">
        <f t="shared" si="9"/>
        <v>0</v>
      </c>
      <c r="AI22" s="309">
        <v>1</v>
      </c>
      <c r="AJ22" s="309"/>
      <c r="AK22" s="309">
        <v>1</v>
      </c>
      <c r="AL22" s="309"/>
      <c r="AM22" s="309">
        <v>1</v>
      </c>
      <c r="AN22" s="309"/>
      <c r="AO22" s="147">
        <f t="shared" si="10"/>
        <v>3</v>
      </c>
      <c r="AP22" s="147">
        <f t="shared" si="10"/>
        <v>0</v>
      </c>
      <c r="AQ22" s="163">
        <f t="shared" si="11"/>
        <v>12</v>
      </c>
      <c r="AR22" s="162">
        <f t="shared" si="12"/>
        <v>6</v>
      </c>
      <c r="AS22" s="164">
        <f t="shared" si="5"/>
        <v>0.5</v>
      </c>
    </row>
    <row r="23" spans="1:45" ht="180">
      <c r="A23" s="360"/>
      <c r="B23" s="945"/>
      <c r="C23" s="534" t="s">
        <v>715</v>
      </c>
      <c r="D23" s="361">
        <v>1</v>
      </c>
      <c r="E23" s="362" t="s">
        <v>716</v>
      </c>
      <c r="F23" s="363" t="s">
        <v>717</v>
      </c>
      <c r="G23" s="364">
        <v>1</v>
      </c>
      <c r="H23" s="358" t="s">
        <v>718</v>
      </c>
      <c r="I23" s="359" t="s">
        <v>719</v>
      </c>
      <c r="J23" s="358" t="s">
        <v>674</v>
      </c>
      <c r="K23" s="340">
        <v>1</v>
      </c>
      <c r="L23" s="441">
        <v>0</v>
      </c>
      <c r="M23" s="340">
        <v>1</v>
      </c>
      <c r="N23" s="441">
        <v>0</v>
      </c>
      <c r="O23" s="340">
        <v>1</v>
      </c>
      <c r="P23" s="441">
        <v>0</v>
      </c>
      <c r="Q23" s="150">
        <f>(K23+M23+O23)/3</f>
        <v>1</v>
      </c>
      <c r="R23" s="173">
        <f>(L23+N23+P23)/3</f>
        <v>0</v>
      </c>
      <c r="S23" s="340">
        <v>1</v>
      </c>
      <c r="T23" s="441">
        <v>0</v>
      </c>
      <c r="U23" s="340">
        <v>1</v>
      </c>
      <c r="V23" s="441">
        <v>0</v>
      </c>
      <c r="W23" s="340">
        <v>1</v>
      </c>
      <c r="X23" s="441">
        <v>0</v>
      </c>
      <c r="Y23" s="150">
        <f>(S23+U23+W23)/3</f>
        <v>1</v>
      </c>
      <c r="Z23" s="173">
        <f>(T23+V23+X23)/3</f>
        <v>0</v>
      </c>
      <c r="AA23" s="340">
        <v>1</v>
      </c>
      <c r="AB23" s="441"/>
      <c r="AC23" s="340">
        <v>1</v>
      </c>
      <c r="AD23" s="441"/>
      <c r="AE23" s="340">
        <v>1</v>
      </c>
      <c r="AF23" s="441"/>
      <c r="AG23" s="150">
        <f>(AA23+AC23+AE23)/3</f>
        <v>1</v>
      </c>
      <c r="AH23" s="173">
        <f>(AB23+AD23+AF23)/3</f>
        <v>0</v>
      </c>
      <c r="AI23" s="340">
        <v>1</v>
      </c>
      <c r="AJ23" s="441"/>
      <c r="AK23" s="340">
        <v>1</v>
      </c>
      <c r="AL23" s="441"/>
      <c r="AM23" s="340">
        <v>1</v>
      </c>
      <c r="AN23" s="441"/>
      <c r="AO23" s="150">
        <f>(AI23+AK23+AM23)/3</f>
        <v>1</v>
      </c>
      <c r="AP23" s="173">
        <f>(AJ23+AL23+AN23)/3</f>
        <v>0</v>
      </c>
      <c r="AQ23" s="150">
        <f>(Q23+Y23+AG23+AO23)/4</f>
        <v>1</v>
      </c>
      <c r="AR23" s="150">
        <f>(R23+Z23+AH23+AP23)/4</f>
        <v>0</v>
      </c>
      <c r="AS23" s="146">
        <f t="shared" si="5"/>
        <v>0</v>
      </c>
    </row>
    <row r="24" spans="1:45" s="158" customFormat="1" ht="270.75">
      <c r="B24" s="248" t="s">
        <v>907</v>
      </c>
      <c r="C24" s="224" t="s">
        <v>904</v>
      </c>
      <c r="D24" s="225">
        <v>1</v>
      </c>
      <c r="E24" s="366" t="s">
        <v>855</v>
      </c>
      <c r="F24" s="367" t="s">
        <v>856</v>
      </c>
      <c r="G24" s="368" t="s">
        <v>844</v>
      </c>
      <c r="H24" s="369" t="s">
        <v>857</v>
      </c>
      <c r="I24" s="370" t="s">
        <v>858</v>
      </c>
      <c r="J24" s="371" t="s">
        <v>963</v>
      </c>
      <c r="K24" s="232">
        <v>2.5757575757575757E-2</v>
      </c>
      <c r="L24" s="232">
        <v>0.02</v>
      </c>
      <c r="M24" s="232">
        <v>0.23575757575757575</v>
      </c>
      <c r="N24" s="232">
        <v>0.15</v>
      </c>
      <c r="O24" s="232">
        <v>0.16909090909090907</v>
      </c>
      <c r="P24" s="232">
        <v>0.13</v>
      </c>
      <c r="Q24" s="233">
        <f>K24+M24+O24</f>
        <v>0.43060606060606055</v>
      </c>
      <c r="R24" s="233">
        <f>L24+N24+P24</f>
        <v>0.3</v>
      </c>
      <c r="S24" s="232">
        <v>0.13575757575757574</v>
      </c>
      <c r="T24" s="232">
        <v>0.14000000000000001</v>
      </c>
      <c r="U24" s="232">
        <v>0.10242424242424242</v>
      </c>
      <c r="V24" s="232">
        <v>0.1</v>
      </c>
      <c r="W24" s="232">
        <v>3.5757575757575759E-2</v>
      </c>
      <c r="X24" s="232">
        <v>0.04</v>
      </c>
      <c r="Y24" s="233">
        <f>S24+U24+W24</f>
        <v>0.27393939393939393</v>
      </c>
      <c r="Z24" s="233">
        <f>T24+V24+X24</f>
        <v>0.28000000000000003</v>
      </c>
      <c r="AA24" s="232">
        <v>3.5757575757575759E-2</v>
      </c>
      <c r="AB24" s="232"/>
      <c r="AC24" s="232">
        <v>8.5757575757575755E-2</v>
      </c>
      <c r="AD24" s="232"/>
      <c r="AE24" s="232">
        <v>3.5757575757575759E-2</v>
      </c>
      <c r="AF24" s="232"/>
      <c r="AG24" s="233">
        <f>AA24+AC24+AE24</f>
        <v>0.15727272727272729</v>
      </c>
      <c r="AH24" s="233">
        <f>AB24+AD24+AF24</f>
        <v>0</v>
      </c>
      <c r="AI24" s="232">
        <v>3.5757575757575759E-2</v>
      </c>
      <c r="AJ24" s="232"/>
      <c r="AK24" s="232">
        <v>8.5757575757575755E-2</v>
      </c>
      <c r="AL24" s="232"/>
      <c r="AM24" s="232">
        <v>1.6666666666666666E-2</v>
      </c>
      <c r="AN24" s="232"/>
      <c r="AO24" s="233">
        <f>AI24+AK24+AM24</f>
        <v>0.13818181818181818</v>
      </c>
      <c r="AP24" s="233">
        <f>AJ24+AL24+AN24</f>
        <v>0</v>
      </c>
      <c r="AQ24" s="233">
        <f>Q24+Y24+AG24+AO24</f>
        <v>1</v>
      </c>
      <c r="AR24" s="233">
        <f>R24+Z24+AH24+AP24</f>
        <v>0.58000000000000007</v>
      </c>
      <c r="AS24" s="146">
        <f t="shared" si="5"/>
        <v>0.58000000000000007</v>
      </c>
    </row>
    <row r="25" spans="1:45" ht="23.25">
      <c r="A25" s="158"/>
      <c r="B25" s="940" t="s">
        <v>377</v>
      </c>
      <c r="C25" s="941"/>
      <c r="D25" s="941"/>
      <c r="E25" s="941"/>
      <c r="F25" s="941"/>
      <c r="G25" s="941"/>
      <c r="H25" s="941"/>
      <c r="I25" s="941"/>
      <c r="J25" s="941"/>
      <c r="K25" s="941"/>
      <c r="L25" s="941"/>
      <c r="M25" s="941"/>
      <c r="N25" s="941"/>
      <c r="O25" s="941"/>
      <c r="P25" s="941"/>
      <c r="Q25" s="941"/>
      <c r="R25" s="941"/>
      <c r="S25" s="941"/>
      <c r="T25" s="941"/>
      <c r="U25" s="941"/>
      <c r="V25" s="941"/>
      <c r="W25" s="941"/>
      <c r="X25" s="941"/>
      <c r="Y25" s="941"/>
      <c r="Z25" s="941"/>
      <c r="AA25" s="941"/>
      <c r="AB25" s="941"/>
      <c r="AC25" s="941"/>
      <c r="AD25" s="941"/>
      <c r="AE25" s="941"/>
      <c r="AF25" s="941"/>
      <c r="AG25" s="941"/>
      <c r="AH25" s="941"/>
      <c r="AI25" s="941"/>
      <c r="AJ25" s="941"/>
      <c r="AK25" s="941"/>
      <c r="AL25" s="941"/>
      <c r="AM25" s="941"/>
      <c r="AN25" s="941"/>
      <c r="AO25" s="941"/>
      <c r="AP25" s="941"/>
      <c r="AQ25" s="941"/>
      <c r="AR25" s="942"/>
      <c r="AS25" s="100">
        <f>AVERAGE(AS13:AS23)</f>
        <v>0.4882763890828406</v>
      </c>
    </row>
    <row r="28" spans="1:45" s="158" customFormat="1" ht="15.75">
      <c r="B28" s="151" t="s">
        <v>185</v>
      </c>
      <c r="C28" s="876"/>
      <c r="D28" s="877"/>
      <c r="E28" s="877"/>
      <c r="F28" s="877"/>
      <c r="G28" s="877"/>
      <c r="H28" s="877"/>
      <c r="I28" s="877"/>
      <c r="J28" s="903"/>
    </row>
    <row r="29" spans="1:45" s="158" customFormat="1" ht="17.25">
      <c r="B29" s="239"/>
      <c r="C29" s="834"/>
      <c r="D29" s="834"/>
      <c r="E29" s="834"/>
      <c r="F29" s="834"/>
      <c r="G29" s="834"/>
      <c r="H29" s="834"/>
      <c r="I29" s="834"/>
      <c r="J29" s="834"/>
    </row>
    <row r="30" spans="1:45" s="158" customFormat="1" ht="31.5">
      <c r="B30" s="152" t="s">
        <v>428</v>
      </c>
      <c r="C30" s="871">
        <v>43448</v>
      </c>
      <c r="D30" s="888"/>
      <c r="E30" s="239"/>
      <c r="F30" s="239"/>
      <c r="G30" s="314" t="s">
        <v>372</v>
      </c>
      <c r="H30" s="946" t="s">
        <v>720</v>
      </c>
      <c r="I30" s="911"/>
      <c r="J30" s="911"/>
    </row>
  </sheetData>
  <sheetProtection algorithmName="SHA-512" hashValue="87Rm7uNpuG+H6GYoVLqjbe8VONJ4z1VPqJons8EN70Lmb50JIB2KokxbCRhrptUbZ0QVuwdAfIi5Wc/dCnibaQ==" saltValue="jo+lR/1mMSsGLyoRJMAu3w==" spinCount="100000" sheet="1" objects="1" scenarios="1"/>
  <mergeCells count="46">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C30:D30"/>
    <mergeCell ref="H30:J30"/>
    <mergeCell ref="AA11:AB11"/>
    <mergeCell ref="AC11:AD11"/>
    <mergeCell ref="AE11:AF11"/>
    <mergeCell ref="O11:P11"/>
    <mergeCell ref="Q11:R11"/>
    <mergeCell ref="S11:T11"/>
    <mergeCell ref="U11:V11"/>
    <mergeCell ref="W11:X11"/>
    <mergeCell ref="Y11:Z11"/>
    <mergeCell ref="AM11:AN11"/>
    <mergeCell ref="AO11:AP11"/>
    <mergeCell ref="B25:AR25"/>
    <mergeCell ref="C28:J28"/>
    <mergeCell ref="C29:J29"/>
    <mergeCell ref="AG11:AH11"/>
    <mergeCell ref="AI11:AJ11"/>
    <mergeCell ref="AK11:AL11"/>
    <mergeCell ref="B13:B23"/>
  </mergeCells>
  <conditionalFormatting sqref="AS13">
    <cfRule type="cellIs" dxfId="104" priority="10" operator="between">
      <formula>0.7</formula>
      <formula>1</formula>
    </cfRule>
    <cfRule type="cellIs" dxfId="103" priority="11" operator="between">
      <formula>0.51</formula>
      <formula>0.69</formula>
    </cfRule>
    <cfRule type="cellIs" dxfId="102" priority="12" operator="between">
      <formula>0</formula>
      <formula>0.5</formula>
    </cfRule>
  </conditionalFormatting>
  <conditionalFormatting sqref="AS14:AS21 AS23">
    <cfRule type="cellIs" dxfId="101" priority="7" operator="between">
      <formula>0.7</formula>
      <formula>1</formula>
    </cfRule>
    <cfRule type="cellIs" dxfId="100" priority="8" operator="between">
      <formula>0.51</formula>
      <formula>0.69</formula>
    </cfRule>
    <cfRule type="cellIs" dxfId="99" priority="9" operator="between">
      <formula>0</formula>
      <formula>0.5</formula>
    </cfRule>
  </conditionalFormatting>
  <conditionalFormatting sqref="AS22">
    <cfRule type="cellIs" dxfId="98" priority="4" operator="between">
      <formula>0.7</formula>
      <formula>1</formula>
    </cfRule>
    <cfRule type="cellIs" dxfId="97" priority="5" operator="between">
      <formula>0.51</formula>
      <formula>0.69</formula>
    </cfRule>
    <cfRule type="cellIs" dxfId="96" priority="6" operator="between">
      <formula>0</formula>
      <formula>0.5</formula>
    </cfRule>
  </conditionalFormatting>
  <conditionalFormatting sqref="AS24">
    <cfRule type="cellIs" dxfId="95" priority="1" operator="between">
      <formula>0.7</formula>
      <formula>1</formula>
    </cfRule>
    <cfRule type="cellIs" dxfId="94" priority="2" operator="between">
      <formula>0.51</formula>
      <formula>0.69</formula>
    </cfRule>
    <cfRule type="cellIs" dxfId="93" priority="3" operator="between">
      <formula>0</formula>
      <formula>0.5</formula>
    </cfRule>
  </conditionalFormatting>
  <pageMargins left="0.7" right="0.7" top="0.75" bottom="0.75" header="0.3" footer="0.3"/>
  <pageSetup orientation="portrait" r:id="rId1"/>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9FF33"/>
  </sheetPr>
  <dimension ref="A1:AS30"/>
  <sheetViews>
    <sheetView showGridLines="0" zoomScale="55" zoomScaleNormal="55" workbookViewId="0">
      <selection activeCell="G13" sqref="G13"/>
    </sheetView>
  </sheetViews>
  <sheetFormatPr baseColWidth="10" defaultColWidth="17.28515625" defaultRowHeight="15" customHeight="1"/>
  <cols>
    <col min="1" max="1" width="3" style="158" customWidth="1"/>
    <col min="2" max="2" width="28.42578125" style="200" customWidth="1"/>
    <col min="3" max="3" width="28.5703125" style="200" customWidth="1"/>
    <col min="4" max="4" width="21.42578125" style="201" customWidth="1"/>
    <col min="5" max="7" width="21.42578125" style="200" customWidth="1"/>
    <col min="8" max="8" width="28.5703125" style="200" customWidth="1"/>
    <col min="9" max="9" width="52.28515625" style="200" customWidth="1"/>
    <col min="10" max="10" width="33.28515625" style="202" customWidth="1"/>
    <col min="11" max="42" width="14.28515625" style="158" customWidth="1"/>
    <col min="43" max="43" width="14.85546875" style="158" customWidth="1"/>
    <col min="44" max="45" width="15" style="158" customWidth="1"/>
    <col min="46" max="16384" width="17.28515625" style="158"/>
  </cols>
  <sheetData>
    <row r="1" spans="1:45" ht="18" thickBot="1"/>
    <row r="2" spans="1:45" ht="15.75">
      <c r="B2" s="777"/>
      <c r="C2" s="780" t="s">
        <v>467</v>
      </c>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c r="AP2" s="781"/>
      <c r="AQ2" s="782"/>
      <c r="AR2" s="789" t="s">
        <v>435</v>
      </c>
      <c r="AS2" s="790"/>
    </row>
    <row r="3" spans="1:45" ht="15.75">
      <c r="B3" s="778"/>
      <c r="C3" s="917"/>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c r="AM3" s="784"/>
      <c r="AN3" s="784"/>
      <c r="AO3" s="784"/>
      <c r="AP3" s="784"/>
      <c r="AQ3" s="851"/>
      <c r="AR3" s="291" t="s">
        <v>432</v>
      </c>
      <c r="AS3" s="250" t="s">
        <v>433</v>
      </c>
    </row>
    <row r="4" spans="1:45">
      <c r="B4" s="778"/>
      <c r="C4" s="917"/>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851"/>
      <c r="AR4" s="205">
        <v>3</v>
      </c>
      <c r="AS4" s="206" t="s">
        <v>511</v>
      </c>
    </row>
    <row r="5" spans="1:45" ht="15.75">
      <c r="B5" s="778"/>
      <c r="C5" s="917"/>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c r="AM5" s="784"/>
      <c r="AN5" s="784"/>
      <c r="AO5" s="784"/>
      <c r="AP5" s="784"/>
      <c r="AQ5" s="851"/>
      <c r="AR5" s="873" t="s">
        <v>434</v>
      </c>
      <c r="AS5" s="874"/>
    </row>
    <row r="6" spans="1:45" ht="15.75" thickBot="1">
      <c r="B6" s="779"/>
      <c r="C6" s="786"/>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8"/>
      <c r="AR6" s="793" t="s">
        <v>508</v>
      </c>
      <c r="AS6" s="794"/>
    </row>
    <row r="7" spans="1:45" ht="17.25">
      <c r="B7" s="207"/>
      <c r="C7" s="207"/>
      <c r="D7" s="208"/>
      <c r="E7" s="207"/>
      <c r="F7" s="207"/>
      <c r="G7" s="207"/>
      <c r="H7" s="207"/>
      <c r="I7" s="207"/>
      <c r="J7" s="209"/>
      <c r="AR7" s="879"/>
      <c r="AS7" s="880"/>
    </row>
    <row r="8" spans="1:45" ht="13.5">
      <c r="B8" s="210"/>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795"/>
      <c r="AR8" s="796"/>
      <c r="AS8" s="797"/>
    </row>
    <row r="9" spans="1:45" ht="15.75">
      <c r="B9" s="947" t="s">
        <v>431</v>
      </c>
      <c r="C9" s="947" t="s">
        <v>430</v>
      </c>
      <c r="D9" s="947" t="s">
        <v>471</v>
      </c>
      <c r="E9" s="947" t="s">
        <v>474</v>
      </c>
      <c r="F9" s="947" t="s">
        <v>475</v>
      </c>
      <c r="G9" s="947" t="s">
        <v>427</v>
      </c>
      <c r="H9" s="947" t="s">
        <v>421</v>
      </c>
      <c r="I9" s="947" t="s">
        <v>503</v>
      </c>
      <c r="J9" s="947" t="s">
        <v>7</v>
      </c>
      <c r="K9" s="847" t="s">
        <v>346</v>
      </c>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948" t="s">
        <v>347</v>
      </c>
      <c r="AR9" s="927" t="s">
        <v>348</v>
      </c>
      <c r="AS9" s="927" t="s">
        <v>378</v>
      </c>
    </row>
    <row r="10" spans="1:45" ht="15.75">
      <c r="B10" s="947"/>
      <c r="C10" s="947"/>
      <c r="D10" s="947"/>
      <c r="E10" s="947"/>
      <c r="F10" s="947"/>
      <c r="G10" s="947"/>
      <c r="H10" s="947"/>
      <c r="I10" s="947"/>
      <c r="J10" s="947"/>
      <c r="K10" s="895" t="s">
        <v>422</v>
      </c>
      <c r="L10" s="895"/>
      <c r="M10" s="895"/>
      <c r="N10" s="895"/>
      <c r="O10" s="895"/>
      <c r="P10" s="895"/>
      <c r="Q10" s="895"/>
      <c r="R10" s="895"/>
      <c r="S10" s="895" t="s">
        <v>423</v>
      </c>
      <c r="T10" s="895"/>
      <c r="U10" s="895"/>
      <c r="V10" s="895"/>
      <c r="W10" s="895"/>
      <c r="X10" s="895"/>
      <c r="Y10" s="895"/>
      <c r="Z10" s="895"/>
      <c r="AA10" s="895" t="s">
        <v>424</v>
      </c>
      <c r="AB10" s="895"/>
      <c r="AC10" s="895"/>
      <c r="AD10" s="895"/>
      <c r="AE10" s="895"/>
      <c r="AF10" s="895"/>
      <c r="AG10" s="895"/>
      <c r="AH10" s="895"/>
      <c r="AI10" s="895" t="s">
        <v>425</v>
      </c>
      <c r="AJ10" s="895"/>
      <c r="AK10" s="895"/>
      <c r="AL10" s="895"/>
      <c r="AM10" s="895"/>
      <c r="AN10" s="895"/>
      <c r="AO10" s="895"/>
      <c r="AP10" s="895"/>
      <c r="AQ10" s="948"/>
      <c r="AR10" s="927"/>
      <c r="AS10" s="927"/>
    </row>
    <row r="11" spans="1:45" ht="15.75">
      <c r="B11" s="947"/>
      <c r="C11" s="947"/>
      <c r="D11" s="947"/>
      <c r="E11" s="947"/>
      <c r="F11" s="947"/>
      <c r="G11" s="947"/>
      <c r="H11" s="947"/>
      <c r="I11" s="947"/>
      <c r="J11" s="947"/>
      <c r="K11" s="895" t="s">
        <v>353</v>
      </c>
      <c r="L11" s="895"/>
      <c r="M11" s="895" t="s">
        <v>354</v>
      </c>
      <c r="N11" s="895"/>
      <c r="O11" s="883" t="s">
        <v>355</v>
      </c>
      <c r="P11" s="904"/>
      <c r="Q11" s="867" t="s">
        <v>356</v>
      </c>
      <c r="R11" s="892"/>
      <c r="S11" s="895" t="s">
        <v>429</v>
      </c>
      <c r="T11" s="895"/>
      <c r="U11" s="895" t="s">
        <v>358</v>
      </c>
      <c r="V11" s="895"/>
      <c r="W11" s="895" t="s">
        <v>359</v>
      </c>
      <c r="X11" s="895"/>
      <c r="Y11" s="867" t="s">
        <v>356</v>
      </c>
      <c r="Z11" s="892"/>
      <c r="AA11" s="895" t="s">
        <v>360</v>
      </c>
      <c r="AB11" s="895"/>
      <c r="AC11" s="895" t="s">
        <v>361</v>
      </c>
      <c r="AD11" s="895"/>
      <c r="AE11" s="895" t="s">
        <v>362</v>
      </c>
      <c r="AF11" s="895"/>
      <c r="AG11" s="867" t="s">
        <v>356</v>
      </c>
      <c r="AH11" s="892"/>
      <c r="AI11" s="895" t="s">
        <v>363</v>
      </c>
      <c r="AJ11" s="895"/>
      <c r="AK11" s="895" t="s">
        <v>364</v>
      </c>
      <c r="AL11" s="895"/>
      <c r="AM11" s="895" t="s">
        <v>365</v>
      </c>
      <c r="AN11" s="895"/>
      <c r="AO11" s="867" t="s">
        <v>426</v>
      </c>
      <c r="AP11" s="892"/>
      <c r="AQ11" s="948"/>
      <c r="AR11" s="927"/>
      <c r="AS11" s="927"/>
    </row>
    <row r="12" spans="1:45" ht="13.5">
      <c r="B12" s="846"/>
      <c r="C12" s="846"/>
      <c r="D12" s="846"/>
      <c r="E12" s="846"/>
      <c r="F12" s="846"/>
      <c r="G12" s="846"/>
      <c r="H12" s="846"/>
      <c r="I12" s="846"/>
      <c r="J12" s="846"/>
      <c r="K12" s="153" t="s">
        <v>366</v>
      </c>
      <c r="L12" s="154" t="s">
        <v>367</v>
      </c>
      <c r="M12" s="153" t="s">
        <v>366</v>
      </c>
      <c r="N12" s="154" t="s">
        <v>367</v>
      </c>
      <c r="O12" s="153" t="s">
        <v>366</v>
      </c>
      <c r="P12" s="154" t="s">
        <v>367</v>
      </c>
      <c r="Q12" s="155" t="s">
        <v>366</v>
      </c>
      <c r="R12" s="156" t="s">
        <v>367</v>
      </c>
      <c r="S12" s="153" t="s">
        <v>366</v>
      </c>
      <c r="T12" s="154" t="s">
        <v>367</v>
      </c>
      <c r="U12" s="153" t="s">
        <v>366</v>
      </c>
      <c r="V12" s="154" t="s">
        <v>367</v>
      </c>
      <c r="W12" s="153" t="s">
        <v>366</v>
      </c>
      <c r="X12" s="154" t="s">
        <v>367</v>
      </c>
      <c r="Y12" s="155" t="s">
        <v>366</v>
      </c>
      <c r="Z12" s="156" t="s">
        <v>367</v>
      </c>
      <c r="AA12" s="153" t="s">
        <v>366</v>
      </c>
      <c r="AB12" s="154" t="s">
        <v>367</v>
      </c>
      <c r="AC12" s="153" t="s">
        <v>366</v>
      </c>
      <c r="AD12" s="154" t="s">
        <v>367</v>
      </c>
      <c r="AE12" s="153" t="s">
        <v>366</v>
      </c>
      <c r="AF12" s="154" t="s">
        <v>367</v>
      </c>
      <c r="AG12" s="155" t="s">
        <v>366</v>
      </c>
      <c r="AH12" s="156" t="s">
        <v>367</v>
      </c>
      <c r="AI12" s="153" t="s">
        <v>366</v>
      </c>
      <c r="AJ12" s="154" t="s">
        <v>367</v>
      </c>
      <c r="AK12" s="153" t="s">
        <v>366</v>
      </c>
      <c r="AL12" s="154" t="s">
        <v>367</v>
      </c>
      <c r="AM12" s="153" t="s">
        <v>366</v>
      </c>
      <c r="AN12" s="154" t="s">
        <v>367</v>
      </c>
      <c r="AO12" s="155" t="s">
        <v>366</v>
      </c>
      <c r="AP12" s="156" t="s">
        <v>367</v>
      </c>
      <c r="AQ12" s="948"/>
      <c r="AR12" s="927"/>
      <c r="AS12" s="927"/>
    </row>
    <row r="13" spans="1:45" ht="256.5">
      <c r="A13" s="360"/>
      <c r="B13" s="949" t="s">
        <v>911</v>
      </c>
      <c r="C13" s="372" t="s">
        <v>721</v>
      </c>
      <c r="D13" s="373">
        <v>0.95</v>
      </c>
      <c r="E13" s="374" t="s">
        <v>722</v>
      </c>
      <c r="F13" s="329" t="s">
        <v>723</v>
      </c>
      <c r="G13" s="375">
        <v>0.91</v>
      </c>
      <c r="H13" s="376" t="s">
        <v>724</v>
      </c>
      <c r="I13" s="377" t="s">
        <v>725</v>
      </c>
      <c r="J13" s="378" t="s">
        <v>726</v>
      </c>
      <c r="K13" s="379">
        <v>0.95</v>
      </c>
      <c r="L13" s="1097">
        <v>0.98</v>
      </c>
      <c r="M13" s="379">
        <v>0.95</v>
      </c>
      <c r="N13" s="1097">
        <v>0.99</v>
      </c>
      <c r="O13" s="379">
        <v>0.95</v>
      </c>
      <c r="P13" s="1097">
        <v>0.99</v>
      </c>
      <c r="Q13" s="173">
        <v>0.94999999999999984</v>
      </c>
      <c r="R13" s="173">
        <v>0.98666666666666669</v>
      </c>
      <c r="S13" s="379">
        <v>0.95</v>
      </c>
      <c r="T13" s="1097">
        <v>0.94666666666666666</v>
      </c>
      <c r="U13" s="379">
        <v>0.95</v>
      </c>
      <c r="V13" s="1097">
        <v>0.99485596707818935</v>
      </c>
      <c r="W13" s="379">
        <v>0.95</v>
      </c>
      <c r="X13" s="1097">
        <v>0.98770290211510081</v>
      </c>
      <c r="Y13" s="173">
        <v>0.94999999999999984</v>
      </c>
      <c r="Z13" s="173">
        <v>0.97640851195331901</v>
      </c>
      <c r="AA13" s="379">
        <v>0.95</v>
      </c>
      <c r="AB13" s="1097"/>
      <c r="AC13" s="379">
        <v>0.95</v>
      </c>
      <c r="AD13" s="1097"/>
      <c r="AE13" s="379">
        <v>0.95</v>
      </c>
      <c r="AF13" s="1097"/>
      <c r="AG13" s="173">
        <v>0.94999999999999984</v>
      </c>
      <c r="AH13" s="173">
        <v>0</v>
      </c>
      <c r="AI13" s="379">
        <v>0.95</v>
      </c>
      <c r="AJ13" s="1097"/>
      <c r="AK13" s="379">
        <v>0.95</v>
      </c>
      <c r="AL13" s="1097"/>
      <c r="AM13" s="379">
        <v>0.95</v>
      </c>
      <c r="AN13" s="1097"/>
      <c r="AO13" s="173">
        <v>0.94999999999999984</v>
      </c>
      <c r="AP13" s="173">
        <v>0</v>
      </c>
      <c r="AQ13" s="173">
        <v>0.94999999999999984</v>
      </c>
      <c r="AR13" s="173">
        <v>0.49076879465499645</v>
      </c>
      <c r="AS13" s="146">
        <f>IF(AND(AR13&gt;0,AQ13&gt;0),AR13/AQ13,0)</f>
        <v>0.51659873121578581</v>
      </c>
    </row>
    <row r="14" spans="1:45" ht="105">
      <c r="A14" s="360"/>
      <c r="B14" s="950"/>
      <c r="C14" s="372" t="s">
        <v>727</v>
      </c>
      <c r="D14" s="335">
        <v>0.95</v>
      </c>
      <c r="E14" s="380" t="s">
        <v>728</v>
      </c>
      <c r="F14" s="329" t="s">
        <v>729</v>
      </c>
      <c r="G14" s="228" t="s">
        <v>844</v>
      </c>
      <c r="H14" s="376" t="s">
        <v>730</v>
      </c>
      <c r="I14" s="377" t="s">
        <v>731</v>
      </c>
      <c r="J14" s="378" t="s">
        <v>726</v>
      </c>
      <c r="K14" s="379">
        <v>0.95</v>
      </c>
      <c r="L14" s="1097">
        <v>0.9</v>
      </c>
      <c r="M14" s="379">
        <v>0.95</v>
      </c>
      <c r="N14" s="1097">
        <v>0.93</v>
      </c>
      <c r="O14" s="379">
        <v>0.95</v>
      </c>
      <c r="P14" s="1097">
        <v>0.97</v>
      </c>
      <c r="Q14" s="173">
        <v>0.94999999999999984</v>
      </c>
      <c r="R14" s="173">
        <v>0.93333333333333324</v>
      </c>
      <c r="S14" s="379">
        <v>0.95</v>
      </c>
      <c r="T14" s="1097">
        <v>0.94736842105263153</v>
      </c>
      <c r="U14" s="379">
        <v>0.95</v>
      </c>
      <c r="V14" s="1097">
        <v>1</v>
      </c>
      <c r="W14" s="379">
        <v>0.95</v>
      </c>
      <c r="X14" s="1097">
        <v>0.93023255813953487</v>
      </c>
      <c r="Y14" s="173">
        <v>0.94999999999999984</v>
      </c>
      <c r="Z14" s="173">
        <v>0.95920032639738873</v>
      </c>
      <c r="AA14" s="379">
        <v>0.95</v>
      </c>
      <c r="AB14" s="1097"/>
      <c r="AC14" s="379">
        <v>0.95</v>
      </c>
      <c r="AD14" s="1097"/>
      <c r="AE14" s="379">
        <v>0.95</v>
      </c>
      <c r="AF14" s="1097"/>
      <c r="AG14" s="173">
        <v>0.94999999999999984</v>
      </c>
      <c r="AH14" s="173">
        <v>0</v>
      </c>
      <c r="AI14" s="379">
        <v>0.95</v>
      </c>
      <c r="AJ14" s="1097"/>
      <c r="AK14" s="379">
        <v>0.95</v>
      </c>
      <c r="AL14" s="1097"/>
      <c r="AM14" s="379">
        <v>0.95</v>
      </c>
      <c r="AN14" s="1097"/>
      <c r="AO14" s="173">
        <v>0.94999999999999984</v>
      </c>
      <c r="AP14" s="173">
        <v>0</v>
      </c>
      <c r="AQ14" s="173">
        <v>0.94999999999999984</v>
      </c>
      <c r="AR14" s="173">
        <v>0.47313341493268046</v>
      </c>
      <c r="AS14" s="146">
        <f>IF(AND(AR14&gt;0,AQ14&gt;0),AR14/AQ14,0)</f>
        <v>0.49803517361334793</v>
      </c>
    </row>
    <row r="15" spans="1:45" ht="327.75">
      <c r="B15" s="381" t="s">
        <v>907</v>
      </c>
      <c r="C15" s="224" t="s">
        <v>904</v>
      </c>
      <c r="D15" s="225">
        <v>1</v>
      </c>
      <c r="E15" s="226" t="s">
        <v>855</v>
      </c>
      <c r="F15" s="227" t="s">
        <v>856</v>
      </c>
      <c r="G15" s="228" t="s">
        <v>844</v>
      </c>
      <c r="H15" s="229" t="s">
        <v>857</v>
      </c>
      <c r="I15" s="230" t="s">
        <v>858</v>
      </c>
      <c r="J15" s="231" t="s">
        <v>963</v>
      </c>
      <c r="K15" s="232">
        <v>2.5757575757575757E-2</v>
      </c>
      <c r="L15" s="232">
        <v>2.5757575757575757E-2</v>
      </c>
      <c r="M15" s="232">
        <v>0.23575757575757575</v>
      </c>
      <c r="N15" s="232">
        <v>0.16</v>
      </c>
      <c r="O15" s="232">
        <v>0.16909090909090907</v>
      </c>
      <c r="P15" s="232">
        <v>0.09</v>
      </c>
      <c r="Q15" s="233">
        <v>0.43060606060606055</v>
      </c>
      <c r="R15" s="233">
        <v>0.27575757575757576</v>
      </c>
      <c r="S15" s="232">
        <v>0.13575757575757574</v>
      </c>
      <c r="T15" s="232">
        <v>0.12</v>
      </c>
      <c r="U15" s="232">
        <v>0.10242424242424242</v>
      </c>
      <c r="V15" s="232">
        <v>0.08</v>
      </c>
      <c r="W15" s="232">
        <v>3.5757575757575759E-2</v>
      </c>
      <c r="X15" s="232">
        <v>0.04</v>
      </c>
      <c r="Y15" s="233">
        <v>0.27393939393939393</v>
      </c>
      <c r="Z15" s="233">
        <v>0.24000000000000002</v>
      </c>
      <c r="AA15" s="232">
        <v>3.5757575757575759E-2</v>
      </c>
      <c r="AB15" s="232"/>
      <c r="AC15" s="232">
        <v>8.5757575757575755E-2</v>
      </c>
      <c r="AD15" s="232"/>
      <c r="AE15" s="232">
        <v>3.5757575757575759E-2</v>
      </c>
      <c r="AF15" s="232"/>
      <c r="AG15" s="233">
        <v>0.15727272727272729</v>
      </c>
      <c r="AH15" s="233">
        <v>0</v>
      </c>
      <c r="AI15" s="232">
        <v>3.5757575757575759E-2</v>
      </c>
      <c r="AJ15" s="232"/>
      <c r="AK15" s="232">
        <v>8.5757575757575755E-2</v>
      </c>
      <c r="AL15" s="232"/>
      <c r="AM15" s="232">
        <v>1.6666666666666666E-2</v>
      </c>
      <c r="AN15" s="232"/>
      <c r="AO15" s="233">
        <v>0.13818181818181818</v>
      </c>
      <c r="AP15" s="233">
        <v>0</v>
      </c>
      <c r="AQ15" s="233">
        <v>1</v>
      </c>
      <c r="AR15" s="233">
        <v>0.51575757575757575</v>
      </c>
      <c r="AS15" s="150">
        <f>IF(AND(AR15&gt;0,AQ15&gt;0),AR15/AQ15,0)</f>
        <v>0.51575757575757575</v>
      </c>
    </row>
    <row r="16" spans="1:45" ht="23.25" hidden="1">
      <c r="A16" s="360"/>
      <c r="B16" s="372"/>
      <c r="C16" s="372"/>
      <c r="D16" s="373"/>
      <c r="E16" s="374"/>
      <c r="F16" s="329"/>
      <c r="G16" s="382"/>
      <c r="H16" s="376"/>
      <c r="I16" s="383"/>
      <c r="J16" s="378"/>
      <c r="K16" s="373"/>
      <c r="L16" s="308">
        <v>0</v>
      </c>
      <c r="M16" s="373"/>
      <c r="N16" s="308">
        <v>0</v>
      </c>
      <c r="O16" s="373"/>
      <c r="P16" s="308">
        <v>0</v>
      </c>
      <c r="Q16" s="147">
        <f t="shared" ref="Q15:R17" si="0">K16+M16+O16</f>
        <v>0</v>
      </c>
      <c r="R16" s="147">
        <f t="shared" si="0"/>
        <v>0</v>
      </c>
      <c r="S16" s="373"/>
      <c r="T16" s="308">
        <v>0</v>
      </c>
      <c r="U16" s="373"/>
      <c r="V16" s="308">
        <v>0</v>
      </c>
      <c r="W16" s="373"/>
      <c r="X16" s="308">
        <v>0</v>
      </c>
      <c r="Y16" s="147">
        <f t="shared" ref="Y15:Z17" si="1">S16+U16+W16</f>
        <v>0</v>
      </c>
      <c r="Z16" s="147">
        <f t="shared" si="1"/>
        <v>0</v>
      </c>
      <c r="AA16" s="373"/>
      <c r="AB16" s="308">
        <v>0</v>
      </c>
      <c r="AC16" s="373"/>
      <c r="AD16" s="308">
        <v>0</v>
      </c>
      <c r="AE16" s="373"/>
      <c r="AF16" s="309">
        <v>0</v>
      </c>
      <c r="AG16" s="147">
        <f t="shared" ref="AG15:AH17" si="2">AA16+AC16+AE16</f>
        <v>0</v>
      </c>
      <c r="AH16" s="147">
        <f t="shared" si="2"/>
        <v>0</v>
      </c>
      <c r="AI16" s="373"/>
      <c r="AJ16" s="308">
        <v>0</v>
      </c>
      <c r="AK16" s="373"/>
      <c r="AL16" s="308">
        <v>0</v>
      </c>
      <c r="AM16" s="373"/>
      <c r="AN16" s="308">
        <v>0</v>
      </c>
      <c r="AO16" s="147">
        <f t="shared" ref="AO15:AP17" si="3">AI16+AK16+AM16</f>
        <v>0</v>
      </c>
      <c r="AP16" s="147">
        <f t="shared" si="3"/>
        <v>0</v>
      </c>
      <c r="AQ16" s="163">
        <f t="shared" ref="AQ15:AR17" si="4">Q16+Y16+AG16+AO16</f>
        <v>0</v>
      </c>
      <c r="AR16" s="162">
        <f t="shared" si="4"/>
        <v>0</v>
      </c>
      <c r="AS16" s="146">
        <f>IF(AND(AR16&gt;0,AQ16&gt;0),AR16/AQ16,0)</f>
        <v>0</v>
      </c>
    </row>
    <row r="17" spans="1:45" ht="23.25" hidden="1">
      <c r="A17" s="360"/>
      <c r="B17" s="372"/>
      <c r="C17" s="372"/>
      <c r="D17" s="373"/>
      <c r="E17" s="374"/>
      <c r="F17" s="329"/>
      <c r="G17" s="382"/>
      <c r="H17" s="376"/>
      <c r="I17" s="383"/>
      <c r="J17" s="378"/>
      <c r="K17" s="373"/>
      <c r="L17" s="308">
        <v>0</v>
      </c>
      <c r="M17" s="373"/>
      <c r="N17" s="308">
        <v>0</v>
      </c>
      <c r="O17" s="373"/>
      <c r="P17" s="308">
        <v>0</v>
      </c>
      <c r="Q17" s="147">
        <f t="shared" si="0"/>
        <v>0</v>
      </c>
      <c r="R17" s="147">
        <f t="shared" si="0"/>
        <v>0</v>
      </c>
      <c r="S17" s="373"/>
      <c r="T17" s="308">
        <v>0</v>
      </c>
      <c r="U17" s="373"/>
      <c r="V17" s="308">
        <v>0</v>
      </c>
      <c r="W17" s="373"/>
      <c r="X17" s="308">
        <v>0</v>
      </c>
      <c r="Y17" s="147">
        <f t="shared" si="1"/>
        <v>0</v>
      </c>
      <c r="Z17" s="147">
        <f t="shared" si="1"/>
        <v>0</v>
      </c>
      <c r="AA17" s="373"/>
      <c r="AB17" s="308">
        <v>0</v>
      </c>
      <c r="AC17" s="373"/>
      <c r="AD17" s="308">
        <v>0</v>
      </c>
      <c r="AE17" s="373"/>
      <c r="AF17" s="309">
        <v>0</v>
      </c>
      <c r="AG17" s="147">
        <f t="shared" si="2"/>
        <v>0</v>
      </c>
      <c r="AH17" s="147">
        <f t="shared" si="2"/>
        <v>0</v>
      </c>
      <c r="AI17" s="373"/>
      <c r="AJ17" s="308">
        <v>0</v>
      </c>
      <c r="AK17" s="373"/>
      <c r="AL17" s="308">
        <v>0</v>
      </c>
      <c r="AM17" s="373"/>
      <c r="AN17" s="308">
        <v>0</v>
      </c>
      <c r="AO17" s="147">
        <f t="shared" si="3"/>
        <v>0</v>
      </c>
      <c r="AP17" s="147">
        <f t="shared" si="3"/>
        <v>0</v>
      </c>
      <c r="AQ17" s="163">
        <f t="shared" si="4"/>
        <v>0</v>
      </c>
      <c r="AR17" s="162">
        <f t="shared" si="4"/>
        <v>0</v>
      </c>
      <c r="AS17" s="146">
        <f>IF(AND(AR17&gt;0,AQ17&gt;0),AR17/AQ17,0)</f>
        <v>0</v>
      </c>
    </row>
    <row r="18" spans="1:45" ht="23.25">
      <c r="B18" s="860" t="s">
        <v>377</v>
      </c>
      <c r="C18" s="861"/>
      <c r="D18" s="861"/>
      <c r="E18" s="861"/>
      <c r="F18" s="861"/>
      <c r="G18" s="861"/>
      <c r="H18" s="861"/>
      <c r="I18" s="861"/>
      <c r="J18" s="861"/>
      <c r="K18" s="861"/>
      <c r="L18" s="861"/>
      <c r="M18" s="861"/>
      <c r="N18" s="861"/>
      <c r="O18" s="861"/>
      <c r="P18" s="861"/>
      <c r="Q18" s="861"/>
      <c r="R18" s="861"/>
      <c r="S18" s="861"/>
      <c r="T18" s="861"/>
      <c r="U18" s="861"/>
      <c r="V18" s="861"/>
      <c r="W18" s="861"/>
      <c r="X18" s="861"/>
      <c r="Y18" s="861"/>
      <c r="Z18" s="861"/>
      <c r="AA18" s="861"/>
      <c r="AB18" s="861"/>
      <c r="AC18" s="861"/>
      <c r="AD18" s="861"/>
      <c r="AE18" s="861"/>
      <c r="AF18" s="861"/>
      <c r="AG18" s="861"/>
      <c r="AH18" s="861"/>
      <c r="AI18" s="861"/>
      <c r="AJ18" s="861"/>
      <c r="AK18" s="861"/>
      <c r="AL18" s="861"/>
      <c r="AM18" s="861"/>
      <c r="AN18" s="861"/>
      <c r="AO18" s="861"/>
      <c r="AP18" s="861"/>
      <c r="AQ18" s="861"/>
      <c r="AR18" s="894"/>
      <c r="AS18" s="100">
        <f>AVERAGE(AS13:AS14)</f>
        <v>0.50731695241456687</v>
      </c>
    </row>
    <row r="19" spans="1:45" ht="17.25">
      <c r="B19" s="239"/>
      <c r="C19" s="239"/>
      <c r="D19" s="240"/>
      <c r="E19" s="239"/>
      <c r="F19" s="239"/>
      <c r="G19" s="239"/>
      <c r="H19" s="239"/>
      <c r="I19" s="239"/>
      <c r="J19" s="241"/>
    </row>
    <row r="20" spans="1:45" ht="15.75">
      <c r="B20" s="151" t="s">
        <v>185</v>
      </c>
      <c r="C20" s="876"/>
      <c r="D20" s="877"/>
      <c r="E20" s="877"/>
      <c r="F20" s="877"/>
      <c r="G20" s="877"/>
      <c r="H20" s="877"/>
      <c r="I20" s="877"/>
      <c r="J20" s="903"/>
    </row>
    <row r="21" spans="1:45" ht="17.25">
      <c r="B21" s="239"/>
      <c r="C21" s="834"/>
      <c r="D21" s="834"/>
      <c r="E21" s="834"/>
      <c r="F21" s="834"/>
      <c r="G21" s="834"/>
      <c r="H21" s="834"/>
      <c r="I21" s="834"/>
      <c r="J21" s="834"/>
    </row>
    <row r="22" spans="1:45" ht="31.5">
      <c r="B22" s="152" t="s">
        <v>428</v>
      </c>
      <c r="C22" s="871">
        <v>43448</v>
      </c>
      <c r="D22" s="872"/>
      <c r="E22" s="239"/>
      <c r="F22" s="239"/>
      <c r="G22" s="314" t="s">
        <v>372</v>
      </c>
      <c r="H22" s="946" t="s">
        <v>732</v>
      </c>
      <c r="I22" s="911"/>
      <c r="J22" s="911"/>
    </row>
    <row r="23" spans="1:45" ht="17.25">
      <c r="B23" s="239"/>
      <c r="C23" s="239"/>
      <c r="D23" s="240"/>
      <c r="E23" s="239"/>
      <c r="F23" s="239"/>
      <c r="G23" s="239"/>
      <c r="H23" s="239"/>
      <c r="I23" s="239"/>
      <c r="J23" s="241"/>
    </row>
    <row r="24" spans="1:45" ht="17.25">
      <c r="B24" s="239"/>
      <c r="C24" s="239"/>
      <c r="D24" s="240"/>
      <c r="E24" s="239"/>
      <c r="F24" s="239"/>
      <c r="G24" s="239"/>
      <c r="H24" s="239"/>
      <c r="I24" s="239"/>
      <c r="J24" s="241"/>
    </row>
    <row r="25" spans="1:45" ht="17.25">
      <c r="A25" s="360"/>
      <c r="B25" s="239"/>
      <c r="C25" s="239"/>
      <c r="D25" s="240"/>
      <c r="E25" s="239"/>
      <c r="F25" s="239"/>
      <c r="G25" s="239"/>
      <c r="H25" s="239"/>
      <c r="I25" s="239"/>
      <c r="J25" s="241"/>
    </row>
    <row r="26" spans="1:45" ht="17.25">
      <c r="B26" s="239"/>
      <c r="C26" s="239"/>
      <c r="D26" s="240"/>
      <c r="E26" s="833"/>
      <c r="F26" s="833"/>
      <c r="G26" s="833"/>
      <c r="H26" s="833"/>
      <c r="I26" s="527"/>
      <c r="J26" s="239"/>
    </row>
    <row r="27" spans="1:45" ht="17.25">
      <c r="B27" s="239"/>
      <c r="C27" s="239"/>
      <c r="D27" s="240"/>
      <c r="E27" s="239"/>
      <c r="F27" s="239"/>
      <c r="G27" s="241"/>
      <c r="H27" s="239"/>
      <c r="I27" s="239"/>
      <c r="J27" s="239"/>
    </row>
    <row r="28" spans="1:45" ht="17.25">
      <c r="B28" s="239"/>
      <c r="C28" s="239"/>
      <c r="D28" s="240"/>
      <c r="E28" s="833"/>
      <c r="F28" s="833"/>
      <c r="G28" s="833"/>
      <c r="H28" s="833"/>
      <c r="I28" s="527"/>
      <c r="J28" s="239"/>
    </row>
    <row r="29" spans="1:45" ht="17.25">
      <c r="B29" s="239"/>
      <c r="C29" s="239"/>
      <c r="D29" s="240"/>
      <c r="E29" s="239"/>
      <c r="F29" s="239"/>
      <c r="G29" s="241"/>
      <c r="H29" s="239"/>
      <c r="I29" s="239"/>
      <c r="J29" s="239"/>
    </row>
    <row r="30" spans="1:45" ht="17.25">
      <c r="B30" s="239"/>
      <c r="C30" s="239"/>
      <c r="D30" s="240"/>
      <c r="E30" s="833"/>
      <c r="F30" s="833"/>
      <c r="G30" s="833"/>
      <c r="H30" s="833"/>
      <c r="I30" s="527"/>
      <c r="J30" s="239"/>
    </row>
  </sheetData>
  <sheetProtection algorithmName="SHA-512" hashValue="oREPFPxYJwc6ztkGBPtS0bwiX+j/d1ZflISC2qdDbp7lyDGaWz1/AwCmh+UqNa/8dpttO1WPNyGu5EwxUa4KVA==" saltValue="8hfyIKMdFy2dGOFW9s/+LQ==" spinCount="100000" sheet="1" objects="1" scenarios="1"/>
  <mergeCells count="49">
    <mergeCell ref="C22:D22"/>
    <mergeCell ref="H22:J22"/>
    <mergeCell ref="E26:H26"/>
    <mergeCell ref="E28:H28"/>
    <mergeCell ref="E30:H30"/>
    <mergeCell ref="B18:AR18"/>
    <mergeCell ref="C20:J20"/>
    <mergeCell ref="C21:J21"/>
    <mergeCell ref="AA11:AB11"/>
    <mergeCell ref="AC11:AD11"/>
    <mergeCell ref="AE11:AF11"/>
    <mergeCell ref="AG11:AH11"/>
    <mergeCell ref="AI11:AJ11"/>
    <mergeCell ref="AK11:AL11"/>
    <mergeCell ref="O11:P11"/>
    <mergeCell ref="Q11:R11"/>
    <mergeCell ref="S11:T11"/>
    <mergeCell ref="U11:V11"/>
    <mergeCell ref="W11:X11"/>
    <mergeCell ref="B13:B14"/>
    <mergeCell ref="S10:Z10"/>
    <mergeCell ref="AA10:AH10"/>
    <mergeCell ref="AI10:AP10"/>
    <mergeCell ref="K11:L11"/>
    <mergeCell ref="M11:N11"/>
    <mergeCell ref="AM11:AN11"/>
    <mergeCell ref="AO11:AP11"/>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AR7:AS7"/>
    <mergeCell ref="B2:B6"/>
    <mergeCell ref="C2:AQ6"/>
    <mergeCell ref="AR2:AS2"/>
    <mergeCell ref="AR5:AS5"/>
    <mergeCell ref="AR6:AS6"/>
  </mergeCells>
  <conditionalFormatting sqref="AS13">
    <cfRule type="cellIs" dxfId="92" priority="7" operator="between">
      <formula>0.7</formula>
      <formula>1</formula>
    </cfRule>
    <cfRule type="cellIs" dxfId="91" priority="8" operator="between">
      <formula>0.51</formula>
      <formula>0.69</formula>
    </cfRule>
    <cfRule type="cellIs" dxfId="90" priority="9" operator="between">
      <formula>0</formula>
      <formula>0.5</formula>
    </cfRule>
  </conditionalFormatting>
  <conditionalFormatting sqref="AS14 AS16:AS17">
    <cfRule type="cellIs" dxfId="89" priority="4" operator="between">
      <formula>0.7</formula>
      <formula>1</formula>
    </cfRule>
    <cfRule type="cellIs" dxfId="88" priority="5" operator="between">
      <formula>0.51</formula>
      <formula>0.69</formula>
    </cfRule>
    <cfRule type="cellIs" dxfId="87" priority="6" operator="between">
      <formula>0</formula>
      <formula>0.5</formula>
    </cfRule>
  </conditionalFormatting>
  <conditionalFormatting sqref="AS15">
    <cfRule type="cellIs" dxfId="86" priority="1" operator="between">
      <formula>0.7</formula>
      <formula>1</formula>
    </cfRule>
    <cfRule type="cellIs" dxfId="85" priority="2" operator="between">
      <formula>0.51</formula>
      <formula>0.69</formula>
    </cfRule>
    <cfRule type="cellIs" dxfId="84" priority="3" operator="between">
      <formula>0</formula>
      <formula>0.5</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9FF33"/>
  </sheetPr>
  <dimension ref="A1:AS30"/>
  <sheetViews>
    <sheetView showGridLines="0" topLeftCell="K1" zoomScale="55" zoomScaleNormal="55" workbookViewId="0">
      <selection activeCell="X15" sqref="X15"/>
    </sheetView>
  </sheetViews>
  <sheetFormatPr baseColWidth="10" defaultColWidth="12.85546875" defaultRowHeight="15" customHeight="1"/>
  <cols>
    <col min="1" max="1" width="4.5703125" style="158" customWidth="1"/>
    <col min="2" max="2" width="38.85546875" style="200" customWidth="1"/>
    <col min="3" max="3" width="32.5703125" style="200" customWidth="1"/>
    <col min="4" max="4" width="24.5703125" style="201" customWidth="1"/>
    <col min="5" max="6" width="24.5703125" style="200" customWidth="1"/>
    <col min="7" max="7" width="21.7109375" style="200" customWidth="1"/>
    <col min="8" max="8" width="32.5703125" style="200" customWidth="1"/>
    <col min="9" max="9" width="57.140625" style="200" customWidth="1"/>
    <col min="10" max="10" width="32.5703125" style="202" customWidth="1"/>
    <col min="11" max="42" width="16.42578125" style="158" customWidth="1"/>
    <col min="43" max="43" width="19" style="158" customWidth="1"/>
    <col min="44" max="45" width="17.140625" style="158" customWidth="1"/>
    <col min="46" max="46" width="4.5703125" style="158" customWidth="1"/>
    <col min="47" max="16384" width="12.85546875" style="158"/>
  </cols>
  <sheetData>
    <row r="1" spans="1:45" ht="18" thickBot="1"/>
    <row r="2" spans="1:45" ht="15.75">
      <c r="B2" s="928"/>
      <c r="C2" s="780" t="s">
        <v>467</v>
      </c>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c r="AP2" s="781"/>
      <c r="AQ2" s="782"/>
      <c r="AR2" s="789" t="s">
        <v>435</v>
      </c>
      <c r="AS2" s="790"/>
    </row>
    <row r="3" spans="1:45" ht="15.75">
      <c r="B3" s="929"/>
      <c r="C3" s="953"/>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954"/>
      <c r="AM3" s="954"/>
      <c r="AN3" s="954"/>
      <c r="AO3" s="954"/>
      <c r="AP3" s="954"/>
      <c r="AQ3" s="851"/>
      <c r="AR3" s="203" t="s">
        <v>432</v>
      </c>
      <c r="AS3" s="384" t="s">
        <v>433</v>
      </c>
    </row>
    <row r="4" spans="1:45">
      <c r="B4" s="929"/>
      <c r="C4" s="953"/>
      <c r="D4" s="954"/>
      <c r="E4" s="954"/>
      <c r="F4" s="954"/>
      <c r="G4" s="954"/>
      <c r="H4" s="954"/>
      <c r="I4" s="954"/>
      <c r="J4" s="954"/>
      <c r="K4" s="954"/>
      <c r="L4" s="954"/>
      <c r="M4" s="954"/>
      <c r="N4" s="954"/>
      <c r="O4" s="954"/>
      <c r="P4" s="954"/>
      <c r="Q4" s="954"/>
      <c r="R4" s="954"/>
      <c r="S4" s="954"/>
      <c r="T4" s="954"/>
      <c r="U4" s="954"/>
      <c r="V4" s="954"/>
      <c r="W4" s="954"/>
      <c r="X4" s="954"/>
      <c r="Y4" s="954"/>
      <c r="Z4" s="954"/>
      <c r="AA4" s="954"/>
      <c r="AB4" s="954"/>
      <c r="AC4" s="954"/>
      <c r="AD4" s="954"/>
      <c r="AE4" s="954"/>
      <c r="AF4" s="954"/>
      <c r="AG4" s="954"/>
      <c r="AH4" s="954"/>
      <c r="AI4" s="954"/>
      <c r="AJ4" s="954"/>
      <c r="AK4" s="954"/>
      <c r="AL4" s="954"/>
      <c r="AM4" s="954"/>
      <c r="AN4" s="954"/>
      <c r="AO4" s="954"/>
      <c r="AP4" s="954"/>
      <c r="AQ4" s="851"/>
      <c r="AR4" s="205">
        <v>3</v>
      </c>
      <c r="AS4" s="206" t="s">
        <v>511</v>
      </c>
    </row>
    <row r="5" spans="1:45" ht="15.75">
      <c r="B5" s="929"/>
      <c r="C5" s="953"/>
      <c r="D5" s="954"/>
      <c r="E5" s="954"/>
      <c r="F5" s="954"/>
      <c r="G5" s="954"/>
      <c r="H5" s="954"/>
      <c r="I5" s="954"/>
      <c r="J5" s="954"/>
      <c r="K5" s="954"/>
      <c r="L5" s="954"/>
      <c r="M5" s="954"/>
      <c r="N5" s="954"/>
      <c r="O5" s="954"/>
      <c r="P5" s="954"/>
      <c r="Q5" s="954"/>
      <c r="R5" s="954"/>
      <c r="S5" s="954"/>
      <c r="T5" s="954"/>
      <c r="U5" s="954"/>
      <c r="V5" s="954"/>
      <c r="W5" s="954"/>
      <c r="X5" s="954"/>
      <c r="Y5" s="954"/>
      <c r="Z5" s="954"/>
      <c r="AA5" s="954"/>
      <c r="AB5" s="954"/>
      <c r="AC5" s="954"/>
      <c r="AD5" s="954"/>
      <c r="AE5" s="954"/>
      <c r="AF5" s="954"/>
      <c r="AG5" s="954"/>
      <c r="AH5" s="954"/>
      <c r="AI5" s="954"/>
      <c r="AJ5" s="954"/>
      <c r="AK5" s="954"/>
      <c r="AL5" s="954"/>
      <c r="AM5" s="954"/>
      <c r="AN5" s="954"/>
      <c r="AO5" s="954"/>
      <c r="AP5" s="954"/>
      <c r="AQ5" s="851"/>
      <c r="AR5" s="852" t="s">
        <v>434</v>
      </c>
      <c r="AS5" s="853"/>
    </row>
    <row r="6" spans="1:45" ht="15.75" thickBot="1">
      <c r="B6" s="930"/>
      <c r="C6" s="786"/>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8"/>
      <c r="AR6" s="793" t="s">
        <v>508</v>
      </c>
      <c r="AS6" s="794"/>
    </row>
    <row r="7" spans="1:45" ht="17.25">
      <c r="AR7" s="951"/>
      <c r="AS7" s="952"/>
    </row>
    <row r="8" spans="1:45" ht="13.5">
      <c r="B8" s="210"/>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795"/>
      <c r="AR8" s="796"/>
      <c r="AS8" s="797"/>
    </row>
    <row r="9" spans="1:45" ht="15.75">
      <c r="B9" s="955" t="s">
        <v>431</v>
      </c>
      <c r="C9" s="955" t="s">
        <v>430</v>
      </c>
      <c r="D9" s="955" t="s">
        <v>471</v>
      </c>
      <c r="E9" s="955" t="s">
        <v>474</v>
      </c>
      <c r="F9" s="955" t="s">
        <v>475</v>
      </c>
      <c r="G9" s="955" t="s">
        <v>427</v>
      </c>
      <c r="H9" s="955" t="s">
        <v>421</v>
      </c>
      <c r="I9" s="955" t="s">
        <v>503</v>
      </c>
      <c r="J9" s="955" t="s">
        <v>7</v>
      </c>
      <c r="K9" s="847" t="s">
        <v>346</v>
      </c>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956" t="s">
        <v>347</v>
      </c>
      <c r="AR9" s="927" t="s">
        <v>348</v>
      </c>
      <c r="AS9" s="927" t="s">
        <v>378</v>
      </c>
    </row>
    <row r="10" spans="1:45" ht="15.75">
      <c r="B10" s="955"/>
      <c r="C10" s="955"/>
      <c r="D10" s="955"/>
      <c r="E10" s="955"/>
      <c r="F10" s="955"/>
      <c r="G10" s="955"/>
      <c r="H10" s="955"/>
      <c r="I10" s="955"/>
      <c r="J10" s="955"/>
      <c r="K10" s="957" t="s">
        <v>422</v>
      </c>
      <c r="L10" s="957"/>
      <c r="M10" s="957"/>
      <c r="N10" s="957"/>
      <c r="O10" s="957"/>
      <c r="P10" s="957"/>
      <c r="Q10" s="957"/>
      <c r="R10" s="957"/>
      <c r="S10" s="957" t="s">
        <v>423</v>
      </c>
      <c r="T10" s="957"/>
      <c r="U10" s="957"/>
      <c r="V10" s="957"/>
      <c r="W10" s="957"/>
      <c r="X10" s="957"/>
      <c r="Y10" s="957"/>
      <c r="Z10" s="957"/>
      <c r="AA10" s="957" t="s">
        <v>424</v>
      </c>
      <c r="AB10" s="957"/>
      <c r="AC10" s="957"/>
      <c r="AD10" s="957"/>
      <c r="AE10" s="957"/>
      <c r="AF10" s="957"/>
      <c r="AG10" s="957"/>
      <c r="AH10" s="957"/>
      <c r="AI10" s="957" t="s">
        <v>425</v>
      </c>
      <c r="AJ10" s="957"/>
      <c r="AK10" s="957"/>
      <c r="AL10" s="957"/>
      <c r="AM10" s="957"/>
      <c r="AN10" s="957"/>
      <c r="AO10" s="957"/>
      <c r="AP10" s="957"/>
      <c r="AQ10" s="956"/>
      <c r="AR10" s="927"/>
      <c r="AS10" s="927"/>
    </row>
    <row r="11" spans="1:45" ht="15.75">
      <c r="B11" s="955"/>
      <c r="C11" s="955"/>
      <c r="D11" s="955"/>
      <c r="E11" s="955"/>
      <c r="F11" s="955"/>
      <c r="G11" s="955"/>
      <c r="H11" s="955"/>
      <c r="I11" s="955"/>
      <c r="J11" s="955"/>
      <c r="K11" s="957" t="s">
        <v>353</v>
      </c>
      <c r="L11" s="957"/>
      <c r="M11" s="957" t="s">
        <v>354</v>
      </c>
      <c r="N11" s="957"/>
      <c r="O11" s="960" t="s">
        <v>355</v>
      </c>
      <c r="P11" s="961"/>
      <c r="Q11" s="958" t="s">
        <v>356</v>
      </c>
      <c r="R11" s="959"/>
      <c r="S11" s="957" t="s">
        <v>429</v>
      </c>
      <c r="T11" s="957"/>
      <c r="U11" s="957" t="s">
        <v>358</v>
      </c>
      <c r="V11" s="957"/>
      <c r="W11" s="957" t="s">
        <v>359</v>
      </c>
      <c r="X11" s="957"/>
      <c r="Y11" s="958" t="s">
        <v>356</v>
      </c>
      <c r="Z11" s="959"/>
      <c r="AA11" s="957" t="s">
        <v>360</v>
      </c>
      <c r="AB11" s="957"/>
      <c r="AC11" s="957" t="s">
        <v>361</v>
      </c>
      <c r="AD11" s="957"/>
      <c r="AE11" s="957" t="s">
        <v>362</v>
      </c>
      <c r="AF11" s="957"/>
      <c r="AG11" s="958" t="s">
        <v>356</v>
      </c>
      <c r="AH11" s="959"/>
      <c r="AI11" s="957" t="s">
        <v>363</v>
      </c>
      <c r="AJ11" s="957"/>
      <c r="AK11" s="957" t="s">
        <v>364</v>
      </c>
      <c r="AL11" s="957"/>
      <c r="AM11" s="957" t="s">
        <v>365</v>
      </c>
      <c r="AN11" s="957"/>
      <c r="AO11" s="958" t="s">
        <v>426</v>
      </c>
      <c r="AP11" s="959"/>
      <c r="AQ11" s="956"/>
      <c r="AR11" s="927"/>
      <c r="AS11" s="927"/>
    </row>
    <row r="12" spans="1:45" ht="13.5">
      <c r="B12" s="846"/>
      <c r="C12" s="846"/>
      <c r="D12" s="846"/>
      <c r="E12" s="846"/>
      <c r="F12" s="846"/>
      <c r="G12" s="846"/>
      <c r="H12" s="846"/>
      <c r="I12" s="846"/>
      <c r="J12" s="846"/>
      <c r="K12" s="385" t="s">
        <v>366</v>
      </c>
      <c r="L12" s="386" t="s">
        <v>367</v>
      </c>
      <c r="M12" s="385" t="s">
        <v>366</v>
      </c>
      <c r="N12" s="386" t="s">
        <v>367</v>
      </c>
      <c r="O12" s="385" t="s">
        <v>366</v>
      </c>
      <c r="P12" s="386" t="s">
        <v>367</v>
      </c>
      <c r="Q12" s="169" t="s">
        <v>366</v>
      </c>
      <c r="R12" s="170" t="s">
        <v>367</v>
      </c>
      <c r="S12" s="385" t="s">
        <v>366</v>
      </c>
      <c r="T12" s="386" t="s">
        <v>367</v>
      </c>
      <c r="U12" s="385" t="s">
        <v>366</v>
      </c>
      <c r="V12" s="386" t="s">
        <v>367</v>
      </c>
      <c r="W12" s="385" t="s">
        <v>366</v>
      </c>
      <c r="X12" s="386" t="s">
        <v>367</v>
      </c>
      <c r="Y12" s="169" t="s">
        <v>366</v>
      </c>
      <c r="Z12" s="170" t="s">
        <v>367</v>
      </c>
      <c r="AA12" s="385" t="s">
        <v>366</v>
      </c>
      <c r="AB12" s="386" t="s">
        <v>367</v>
      </c>
      <c r="AC12" s="385" t="s">
        <v>366</v>
      </c>
      <c r="AD12" s="386" t="s">
        <v>367</v>
      </c>
      <c r="AE12" s="385" t="s">
        <v>366</v>
      </c>
      <c r="AF12" s="386" t="s">
        <v>367</v>
      </c>
      <c r="AG12" s="169" t="s">
        <v>366</v>
      </c>
      <c r="AH12" s="170" t="s">
        <v>367</v>
      </c>
      <c r="AI12" s="385" t="s">
        <v>366</v>
      </c>
      <c r="AJ12" s="386" t="s">
        <v>367</v>
      </c>
      <c r="AK12" s="385" t="s">
        <v>366</v>
      </c>
      <c r="AL12" s="386" t="s">
        <v>367</v>
      </c>
      <c r="AM12" s="385" t="s">
        <v>366</v>
      </c>
      <c r="AN12" s="386" t="s">
        <v>367</v>
      </c>
      <c r="AO12" s="169" t="s">
        <v>366</v>
      </c>
      <c r="AP12" s="170" t="s">
        <v>367</v>
      </c>
      <c r="AQ12" s="956"/>
      <c r="AR12" s="927"/>
      <c r="AS12" s="927"/>
    </row>
    <row r="13" spans="1:45" ht="95.25" customHeight="1">
      <c r="A13" s="360"/>
      <c r="B13" s="962" t="s">
        <v>912</v>
      </c>
      <c r="C13" s="387" t="s">
        <v>733</v>
      </c>
      <c r="D13" s="388">
        <v>3</v>
      </c>
      <c r="E13" s="389" t="s">
        <v>822</v>
      </c>
      <c r="F13" s="530" t="s">
        <v>734</v>
      </c>
      <c r="G13" s="390" t="s">
        <v>735</v>
      </c>
      <c r="H13" s="530" t="s">
        <v>736</v>
      </c>
      <c r="I13" s="391" t="s">
        <v>737</v>
      </c>
      <c r="J13" s="388" t="s">
        <v>738</v>
      </c>
      <c r="K13" s="218">
        <v>0</v>
      </c>
      <c r="L13" s="218">
        <v>0</v>
      </c>
      <c r="M13" s="218">
        <v>0</v>
      </c>
      <c r="N13" s="218">
        <v>0</v>
      </c>
      <c r="O13" s="218">
        <v>0</v>
      </c>
      <c r="P13" s="218">
        <v>0</v>
      </c>
      <c r="Q13" s="219">
        <v>0</v>
      </c>
      <c r="R13" s="219">
        <v>0</v>
      </c>
      <c r="S13" s="218">
        <v>1</v>
      </c>
      <c r="T13" s="218">
        <v>1</v>
      </c>
      <c r="U13" s="218">
        <v>0</v>
      </c>
      <c r="V13" s="218">
        <v>0</v>
      </c>
      <c r="W13" s="218">
        <v>0</v>
      </c>
      <c r="X13" s="218">
        <v>0</v>
      </c>
      <c r="Y13" s="219">
        <v>1</v>
      </c>
      <c r="Z13" s="219">
        <v>1</v>
      </c>
      <c r="AA13" s="218">
        <v>1</v>
      </c>
      <c r="AB13" s="218"/>
      <c r="AC13" s="218">
        <v>0</v>
      </c>
      <c r="AD13" s="218"/>
      <c r="AE13" s="218">
        <v>0</v>
      </c>
      <c r="AF13" s="218"/>
      <c r="AG13" s="219">
        <v>1</v>
      </c>
      <c r="AH13" s="219">
        <v>0</v>
      </c>
      <c r="AI13" s="218">
        <v>1</v>
      </c>
      <c r="AJ13" s="218"/>
      <c r="AK13" s="218">
        <v>0</v>
      </c>
      <c r="AL13" s="218"/>
      <c r="AM13" s="218">
        <v>0</v>
      </c>
      <c r="AN13" s="218"/>
      <c r="AO13" s="219">
        <v>1</v>
      </c>
      <c r="AP13" s="219">
        <v>0</v>
      </c>
      <c r="AQ13" s="221">
        <v>3</v>
      </c>
      <c r="AR13" s="222">
        <v>1</v>
      </c>
      <c r="AS13" s="246">
        <f>IF(AND(AR13&gt;0,AQ13&gt;0),AR13/AQ13,0)</f>
        <v>0.33333333333333331</v>
      </c>
    </row>
    <row r="14" spans="1:45" ht="99.75">
      <c r="B14" s="963"/>
      <c r="C14" s="387" t="s">
        <v>739</v>
      </c>
      <c r="D14" s="388">
        <v>12</v>
      </c>
      <c r="E14" s="392" t="s">
        <v>824</v>
      </c>
      <c r="F14" s="388" t="s">
        <v>740</v>
      </c>
      <c r="G14" s="388">
        <v>12</v>
      </c>
      <c r="H14" s="388" t="s">
        <v>823</v>
      </c>
      <c r="I14" s="391" t="s">
        <v>741</v>
      </c>
      <c r="J14" s="388" t="s">
        <v>738</v>
      </c>
      <c r="K14" s="218">
        <v>1</v>
      </c>
      <c r="L14" s="218">
        <v>1</v>
      </c>
      <c r="M14" s="218">
        <v>1</v>
      </c>
      <c r="N14" s="218">
        <v>1</v>
      </c>
      <c r="O14" s="218">
        <v>1</v>
      </c>
      <c r="P14" s="218">
        <v>1</v>
      </c>
      <c r="Q14" s="219">
        <v>3</v>
      </c>
      <c r="R14" s="219">
        <v>3</v>
      </c>
      <c r="S14" s="218">
        <v>1</v>
      </c>
      <c r="T14" s="218">
        <v>1</v>
      </c>
      <c r="U14" s="218">
        <v>1</v>
      </c>
      <c r="V14" s="218">
        <v>1</v>
      </c>
      <c r="W14" s="218">
        <v>1</v>
      </c>
      <c r="X14" s="218">
        <v>1</v>
      </c>
      <c r="Y14" s="219">
        <v>3</v>
      </c>
      <c r="Z14" s="219">
        <v>3</v>
      </c>
      <c r="AA14" s="218">
        <v>1</v>
      </c>
      <c r="AB14" s="218"/>
      <c r="AC14" s="218">
        <v>1</v>
      </c>
      <c r="AD14" s="218"/>
      <c r="AE14" s="218">
        <v>1</v>
      </c>
      <c r="AF14" s="218"/>
      <c r="AG14" s="219">
        <v>3</v>
      </c>
      <c r="AH14" s="219">
        <v>0</v>
      </c>
      <c r="AI14" s="218">
        <v>1</v>
      </c>
      <c r="AJ14" s="218"/>
      <c r="AK14" s="218">
        <v>1</v>
      </c>
      <c r="AL14" s="218"/>
      <c r="AM14" s="218">
        <v>1</v>
      </c>
      <c r="AN14" s="218"/>
      <c r="AO14" s="219">
        <v>3</v>
      </c>
      <c r="AP14" s="219">
        <v>0</v>
      </c>
      <c r="AQ14" s="221">
        <v>12</v>
      </c>
      <c r="AR14" s="222">
        <v>6</v>
      </c>
      <c r="AS14" s="246">
        <f>IF(AND(AR14&gt;0,AQ14&gt;0),AR14/AQ14,0)</f>
        <v>0.5</v>
      </c>
    </row>
    <row r="15" spans="1:45" ht="118.5" customHeight="1">
      <c r="A15" s="360"/>
      <c r="B15" s="963"/>
      <c r="C15" s="387" t="s">
        <v>742</v>
      </c>
      <c r="D15" s="393">
        <v>0.88</v>
      </c>
      <c r="E15" s="388" t="s">
        <v>743</v>
      </c>
      <c r="F15" s="388" t="s">
        <v>744</v>
      </c>
      <c r="G15" s="393">
        <v>0.92</v>
      </c>
      <c r="H15" s="388" t="s">
        <v>745</v>
      </c>
      <c r="I15" s="391" t="s">
        <v>746</v>
      </c>
      <c r="J15" s="388" t="s">
        <v>738</v>
      </c>
      <c r="K15" s="245">
        <v>0.88</v>
      </c>
      <c r="L15" s="245">
        <v>0.86844596791110129</v>
      </c>
      <c r="M15" s="245">
        <v>0.88</v>
      </c>
      <c r="N15" s="404">
        <v>0.93857656240638099</v>
      </c>
      <c r="O15" s="245">
        <v>0.88</v>
      </c>
      <c r="P15" s="404">
        <v>0.96049735909865896</v>
      </c>
      <c r="Q15" s="394">
        <v>0.88</v>
      </c>
      <c r="R15" s="395">
        <v>0.92250662980538045</v>
      </c>
      <c r="S15" s="245">
        <v>0.88</v>
      </c>
      <c r="T15" s="1098">
        <v>0.93858076258591838</v>
      </c>
      <c r="U15" s="245">
        <v>0.88</v>
      </c>
      <c r="V15" s="1098">
        <v>0.89420096481081612</v>
      </c>
      <c r="W15" s="245">
        <v>0.88</v>
      </c>
      <c r="X15" s="1098">
        <v>0.9866730234641482</v>
      </c>
      <c r="Y15" s="394">
        <v>0.88</v>
      </c>
      <c r="Z15" s="394">
        <v>0.93981825028696087</v>
      </c>
      <c r="AA15" s="245">
        <v>0.88</v>
      </c>
      <c r="AB15" s="1098"/>
      <c r="AC15" s="245">
        <v>0.88</v>
      </c>
      <c r="AD15" s="1098"/>
      <c r="AE15" s="245">
        <v>0.88</v>
      </c>
      <c r="AF15" s="1098"/>
      <c r="AG15" s="395">
        <v>0.88</v>
      </c>
      <c r="AH15" s="394">
        <v>0</v>
      </c>
      <c r="AI15" s="245">
        <v>0.87</v>
      </c>
      <c r="AJ15" s="1098"/>
      <c r="AK15" s="245">
        <v>0.87</v>
      </c>
      <c r="AL15" s="1098"/>
      <c r="AM15" s="245">
        <v>0.87</v>
      </c>
      <c r="AN15" s="1098"/>
      <c r="AO15" s="394">
        <v>0.87</v>
      </c>
      <c r="AP15" s="394">
        <v>0</v>
      </c>
      <c r="AQ15" s="396">
        <v>0.87750000000000006</v>
      </c>
      <c r="AR15" s="397">
        <v>0.46558122002308533</v>
      </c>
      <c r="AS15" s="246">
        <f>IF(AND(AR15&gt;0,AQ15&gt;0),AR15/AQ15,0)</f>
        <v>0.53057688891519694</v>
      </c>
    </row>
    <row r="16" spans="1:45" ht="156.75">
      <c r="A16" s="360"/>
      <c r="B16" s="914"/>
      <c r="C16" s="387" t="s">
        <v>747</v>
      </c>
      <c r="D16" s="393">
        <v>0.98</v>
      </c>
      <c r="E16" s="388" t="s">
        <v>748</v>
      </c>
      <c r="F16" s="388" t="s">
        <v>749</v>
      </c>
      <c r="G16" s="388" t="s">
        <v>750</v>
      </c>
      <c r="H16" s="388" t="s">
        <v>751</v>
      </c>
      <c r="I16" s="391" t="s">
        <v>752</v>
      </c>
      <c r="J16" s="388" t="s">
        <v>738</v>
      </c>
      <c r="K16" s="245">
        <v>0.09</v>
      </c>
      <c r="L16" s="1099">
        <v>0.14000000000000001</v>
      </c>
      <c r="M16" s="245">
        <v>0.18</v>
      </c>
      <c r="N16" s="1099">
        <v>0.23</v>
      </c>
      <c r="O16" s="245">
        <v>0.27</v>
      </c>
      <c r="P16" s="1099">
        <v>0.31</v>
      </c>
      <c r="Q16" s="395">
        <v>0.27</v>
      </c>
      <c r="R16" s="394">
        <v>0.31</v>
      </c>
      <c r="S16" s="245">
        <v>0.36</v>
      </c>
      <c r="T16" s="1099">
        <v>0.39240013416155833</v>
      </c>
      <c r="U16" s="245">
        <v>0.45</v>
      </c>
      <c r="V16" s="1099">
        <v>0.44934826157662805</v>
      </c>
      <c r="W16" s="245">
        <v>0.54</v>
      </c>
      <c r="X16" s="1099">
        <v>0.55496424167055747</v>
      </c>
      <c r="Y16" s="394">
        <v>0.54</v>
      </c>
      <c r="Z16" s="394">
        <v>0.55496424167055747</v>
      </c>
      <c r="AA16" s="245">
        <v>0.63</v>
      </c>
      <c r="AB16" s="1099"/>
      <c r="AC16" s="245">
        <v>0.72</v>
      </c>
      <c r="AD16" s="1099"/>
      <c r="AE16" s="245">
        <v>0.80999999999999994</v>
      </c>
      <c r="AF16" s="1099"/>
      <c r="AG16" s="394">
        <v>0.80999999999999994</v>
      </c>
      <c r="AH16" s="394">
        <v>0</v>
      </c>
      <c r="AI16" s="245">
        <v>0.89</v>
      </c>
      <c r="AJ16" s="1099"/>
      <c r="AK16" s="245">
        <v>0.92</v>
      </c>
      <c r="AL16" s="1099"/>
      <c r="AM16" s="245">
        <v>0.98</v>
      </c>
      <c r="AN16" s="1099"/>
      <c r="AO16" s="394">
        <v>0.98</v>
      </c>
      <c r="AP16" s="394">
        <v>0</v>
      </c>
      <c r="AQ16" s="398">
        <v>0.98</v>
      </c>
      <c r="AR16" s="233">
        <v>0.55496424167055747</v>
      </c>
      <c r="AS16" s="246">
        <f>IF(AND(AR16&gt;0,AQ16&gt;0),AR16/AQ16,0)</f>
        <v>0.56629004252097703</v>
      </c>
    </row>
    <row r="17" spans="2:45" ht="285">
      <c r="B17" s="248" t="s">
        <v>907</v>
      </c>
      <c r="C17" s="224" t="s">
        <v>904</v>
      </c>
      <c r="D17" s="225">
        <v>1</v>
      </c>
      <c r="E17" s="226" t="s">
        <v>855</v>
      </c>
      <c r="F17" s="227" t="s">
        <v>856</v>
      </c>
      <c r="G17" s="228" t="s">
        <v>844</v>
      </c>
      <c r="H17" s="229" t="s">
        <v>857</v>
      </c>
      <c r="I17" s="230" t="s">
        <v>858</v>
      </c>
      <c r="J17" s="231" t="s">
        <v>963</v>
      </c>
      <c r="K17" s="232">
        <v>2.5757575757575757E-2</v>
      </c>
      <c r="L17" s="232">
        <v>2.5757575757575757E-2</v>
      </c>
      <c r="M17" s="232">
        <v>0.23575757575757575</v>
      </c>
      <c r="N17" s="232">
        <v>0.2</v>
      </c>
      <c r="O17" s="232">
        <v>0.16909090909090907</v>
      </c>
      <c r="P17" s="232">
        <v>0.1</v>
      </c>
      <c r="Q17" s="233">
        <v>0.43060606060606055</v>
      </c>
      <c r="R17" s="233">
        <v>0.3257575757575758</v>
      </c>
      <c r="S17" s="232">
        <v>0.13575757575757574</v>
      </c>
      <c r="T17" s="232">
        <v>0.17</v>
      </c>
      <c r="U17" s="232">
        <v>0.10242424242424242</v>
      </c>
      <c r="V17" s="232">
        <v>0.1</v>
      </c>
      <c r="W17" s="232">
        <v>3.5757575757575759E-2</v>
      </c>
      <c r="X17" s="232">
        <v>0.04</v>
      </c>
      <c r="Y17" s="233">
        <v>0.27393939393939393</v>
      </c>
      <c r="Z17" s="233">
        <v>0.31</v>
      </c>
      <c r="AA17" s="232">
        <v>3.5757575757575759E-2</v>
      </c>
      <c r="AB17" s="232"/>
      <c r="AC17" s="232">
        <v>8.5757575757575755E-2</v>
      </c>
      <c r="AD17" s="232"/>
      <c r="AE17" s="232">
        <v>3.5757575757575759E-2</v>
      </c>
      <c r="AF17" s="232"/>
      <c r="AG17" s="233">
        <v>0.15727272727272729</v>
      </c>
      <c r="AH17" s="233">
        <v>0</v>
      </c>
      <c r="AI17" s="232">
        <v>3.5757575757575759E-2</v>
      </c>
      <c r="AJ17" s="232"/>
      <c r="AK17" s="232">
        <v>8.5757575757575755E-2</v>
      </c>
      <c r="AL17" s="232"/>
      <c r="AM17" s="232">
        <v>1.6666666666666666E-2</v>
      </c>
      <c r="AN17" s="232"/>
      <c r="AO17" s="233">
        <v>0.13818181818181818</v>
      </c>
      <c r="AP17" s="233">
        <v>0</v>
      </c>
      <c r="AQ17" s="233">
        <v>1</v>
      </c>
      <c r="AR17" s="233">
        <v>0.63575757575757574</v>
      </c>
      <c r="AS17" s="150">
        <f>IF(AND(AR17&gt;0,AQ17&gt;0),AR17/AQ17,0)</f>
        <v>0.63575757575757574</v>
      </c>
    </row>
    <row r="18" spans="2:45" ht="23.25">
      <c r="B18" s="964" t="s">
        <v>377</v>
      </c>
      <c r="C18" s="965"/>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966"/>
      <c r="AS18" s="100">
        <f>AVERAGE(AS13:AS16)</f>
        <v>0.48255006619237684</v>
      </c>
    </row>
    <row r="19" spans="2:45" ht="17.25">
      <c r="B19" s="331"/>
      <c r="C19" s="331"/>
      <c r="D19" s="332"/>
      <c r="E19" s="331"/>
      <c r="F19" s="331"/>
      <c r="G19" s="331"/>
      <c r="H19" s="331"/>
      <c r="I19" s="331"/>
      <c r="J19" s="333"/>
    </row>
    <row r="20" spans="2:45" ht="15.75">
      <c r="B20" s="171" t="s">
        <v>185</v>
      </c>
      <c r="C20" s="967"/>
      <c r="D20" s="968"/>
      <c r="E20" s="968"/>
      <c r="F20" s="968"/>
      <c r="G20" s="968"/>
      <c r="H20" s="968"/>
      <c r="I20" s="968"/>
      <c r="J20" s="969"/>
    </row>
    <row r="21" spans="2:45" ht="17.25">
      <c r="B21" s="331"/>
      <c r="C21" s="834"/>
      <c r="D21" s="834"/>
      <c r="E21" s="834"/>
      <c r="F21" s="834"/>
      <c r="G21" s="834"/>
      <c r="H21" s="834"/>
      <c r="I21" s="834"/>
      <c r="J21" s="834"/>
    </row>
    <row r="22" spans="2:45" ht="17.25">
      <c r="B22" s="172" t="s">
        <v>428</v>
      </c>
      <c r="C22" s="871">
        <v>43448</v>
      </c>
      <c r="D22" s="872"/>
      <c r="E22" s="331"/>
      <c r="F22" s="331"/>
      <c r="G22" s="399" t="s">
        <v>372</v>
      </c>
      <c r="H22" s="970" t="s">
        <v>753</v>
      </c>
      <c r="I22" s="971"/>
      <c r="J22" s="971"/>
    </row>
    <row r="23" spans="2:45" ht="17.25">
      <c r="B23" s="331"/>
      <c r="C23" s="331"/>
      <c r="D23" s="332"/>
      <c r="E23" s="331"/>
      <c r="F23" s="331"/>
      <c r="G23" s="331"/>
      <c r="H23" s="331"/>
      <c r="I23" s="331"/>
      <c r="J23" s="333"/>
    </row>
    <row r="24" spans="2:45" ht="17.25">
      <c r="B24" s="331"/>
      <c r="C24" s="331"/>
      <c r="D24" s="332"/>
      <c r="E24" s="331"/>
      <c r="F24" s="331"/>
      <c r="G24" s="331"/>
      <c r="H24" s="331"/>
      <c r="I24" s="331"/>
      <c r="J24" s="333"/>
    </row>
    <row r="25" spans="2:45" ht="17.25">
      <c r="B25" s="331"/>
      <c r="C25" s="331"/>
      <c r="D25" s="332"/>
      <c r="E25" s="331"/>
      <c r="F25" s="331"/>
      <c r="G25" s="331"/>
      <c r="H25" s="331"/>
      <c r="I25" s="331"/>
      <c r="J25" s="333"/>
    </row>
    <row r="26" spans="2:45" ht="17.25">
      <c r="B26" s="331"/>
      <c r="C26" s="331"/>
      <c r="D26" s="332"/>
      <c r="E26" s="925"/>
      <c r="F26" s="925"/>
      <c r="G26" s="925"/>
      <c r="H26" s="925"/>
      <c r="I26" s="528"/>
      <c r="J26" s="331"/>
    </row>
    <row r="27" spans="2:45" ht="17.25">
      <c r="B27" s="331"/>
      <c r="C27" s="331"/>
      <c r="D27" s="332"/>
      <c r="E27" s="331"/>
      <c r="F27" s="331"/>
      <c r="G27" s="333"/>
      <c r="H27" s="331"/>
      <c r="I27" s="331"/>
      <c r="J27" s="331"/>
    </row>
    <row r="28" spans="2:45" ht="17.25">
      <c r="B28" s="331"/>
      <c r="C28" s="331"/>
      <c r="D28" s="332"/>
      <c r="E28" s="925"/>
      <c r="F28" s="925"/>
      <c r="G28" s="925"/>
      <c r="H28" s="925"/>
      <c r="I28" s="528"/>
      <c r="J28" s="331"/>
    </row>
    <row r="29" spans="2:45" ht="17.25">
      <c r="B29" s="331"/>
      <c r="C29" s="331"/>
      <c r="D29" s="332"/>
      <c r="E29" s="331"/>
      <c r="F29" s="331"/>
      <c r="G29" s="333"/>
      <c r="H29" s="331"/>
      <c r="I29" s="331"/>
      <c r="J29" s="331"/>
    </row>
    <row r="30" spans="2:45" ht="17.25">
      <c r="B30" s="331"/>
      <c r="C30" s="331"/>
      <c r="D30" s="332"/>
      <c r="E30" s="925"/>
      <c r="F30" s="925"/>
      <c r="G30" s="925"/>
      <c r="H30" s="925"/>
      <c r="I30" s="528"/>
      <c r="J30" s="331"/>
    </row>
  </sheetData>
  <sheetProtection algorithmName="SHA-512" hashValue="g10WLdQtW/yfvwp7gFOycfuOzMkLos9XVexyETKLlOLy+y5a5EBnTdhiWX66YzqvX47fT+Xaa/Bf2bkH4LeVGA==" saltValue="e/3A5/o+YdX75C8dW6qf3g==" spinCount="100000" sheet="1" objects="1" scenarios="1"/>
  <mergeCells count="49">
    <mergeCell ref="C22:D22"/>
    <mergeCell ref="H22:J22"/>
    <mergeCell ref="E26:H26"/>
    <mergeCell ref="E28:H28"/>
    <mergeCell ref="E30:H30"/>
    <mergeCell ref="AO11:AP11"/>
    <mergeCell ref="B13:B16"/>
    <mergeCell ref="B18:AR18"/>
    <mergeCell ref="C20:J20"/>
    <mergeCell ref="AI11:AJ11"/>
    <mergeCell ref="AK11:AL11"/>
    <mergeCell ref="AA10:AH10"/>
    <mergeCell ref="AI10:AP10"/>
    <mergeCell ref="K11:L11"/>
    <mergeCell ref="M11:N11"/>
    <mergeCell ref="C21:J21"/>
    <mergeCell ref="AA11:AB11"/>
    <mergeCell ref="AC11:AD11"/>
    <mergeCell ref="AE11:AF11"/>
    <mergeCell ref="AG11:AH11"/>
    <mergeCell ref="O11:P11"/>
    <mergeCell ref="Q11:R11"/>
    <mergeCell ref="S11:T11"/>
    <mergeCell ref="U11:V11"/>
    <mergeCell ref="W11:X11"/>
    <mergeCell ref="Y11:Z11"/>
    <mergeCell ref="AM11:AN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conditionalFormatting sqref="AS13">
    <cfRule type="cellIs" dxfId="83" priority="7" operator="between">
      <formula>0.7</formula>
      <formula>1</formula>
    </cfRule>
    <cfRule type="cellIs" dxfId="82" priority="8" operator="between">
      <formula>0.51</formula>
      <formula>0.69</formula>
    </cfRule>
    <cfRule type="cellIs" dxfId="81" priority="9" operator="between">
      <formula>0</formula>
      <formula>0.5</formula>
    </cfRule>
  </conditionalFormatting>
  <conditionalFormatting sqref="AS14:AS16">
    <cfRule type="cellIs" dxfId="80" priority="4" operator="between">
      <formula>0.7</formula>
      <formula>1</formula>
    </cfRule>
    <cfRule type="cellIs" dxfId="79" priority="5" operator="between">
      <formula>0.51</formula>
      <formula>0.69</formula>
    </cfRule>
    <cfRule type="cellIs" dxfId="78" priority="6" operator="between">
      <formula>0</formula>
      <formula>0.5</formula>
    </cfRule>
  </conditionalFormatting>
  <conditionalFormatting sqref="AS17">
    <cfRule type="cellIs" dxfId="77" priority="1" operator="between">
      <formula>0.7</formula>
      <formula>1</formula>
    </cfRule>
    <cfRule type="cellIs" dxfId="76" priority="2" operator="between">
      <formula>0.51</formula>
      <formula>0.69</formula>
    </cfRule>
    <cfRule type="cellIs" dxfId="75" priority="3" operator="between">
      <formula>0</formula>
      <formula>0.5</formula>
    </cfRule>
  </conditionalFormatting>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9FF33"/>
  </sheetPr>
  <dimension ref="B1:AS30"/>
  <sheetViews>
    <sheetView showGridLines="0" zoomScale="55" zoomScaleNormal="55" workbookViewId="0">
      <selection activeCell="H13" sqref="H13"/>
    </sheetView>
  </sheetViews>
  <sheetFormatPr baseColWidth="10" defaultColWidth="17.28515625" defaultRowHeight="15" customHeight="1"/>
  <cols>
    <col min="1" max="1" width="4.28515625" style="158" customWidth="1"/>
    <col min="2" max="3" width="28.42578125" style="200" customWidth="1"/>
    <col min="4" max="4" width="21.42578125" style="201" customWidth="1"/>
    <col min="5" max="7" width="21.42578125" style="200" customWidth="1"/>
    <col min="8" max="8" width="28.42578125" style="200" customWidth="1"/>
    <col min="9" max="9" width="50" style="200" customWidth="1"/>
    <col min="10" max="10" width="28.42578125" style="202" customWidth="1"/>
    <col min="11" max="42" width="14.28515625" style="158" customWidth="1"/>
    <col min="43" max="43" width="14.85546875" style="158" customWidth="1"/>
    <col min="44" max="45" width="15" style="158" customWidth="1"/>
    <col min="46" max="16384" width="17.28515625" style="158"/>
  </cols>
  <sheetData>
    <row r="1" spans="2:45" ht="18" thickBot="1"/>
    <row r="2" spans="2:45" ht="15.75">
      <c r="B2" s="777"/>
      <c r="C2" s="780" t="s">
        <v>467</v>
      </c>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c r="AP2" s="781"/>
      <c r="AQ2" s="782"/>
      <c r="AR2" s="789" t="s">
        <v>435</v>
      </c>
      <c r="AS2" s="790"/>
    </row>
    <row r="3" spans="2:45" ht="15.75">
      <c r="B3" s="778"/>
      <c r="C3" s="953"/>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c r="AM3" s="784"/>
      <c r="AN3" s="784"/>
      <c r="AO3" s="784"/>
      <c r="AP3" s="784"/>
      <c r="AQ3" s="851"/>
      <c r="AR3" s="203" t="s">
        <v>432</v>
      </c>
      <c r="AS3" s="384" t="s">
        <v>433</v>
      </c>
    </row>
    <row r="4" spans="2:45">
      <c r="B4" s="778"/>
      <c r="C4" s="953"/>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851"/>
      <c r="AR4" s="205">
        <v>3</v>
      </c>
      <c r="AS4" s="206" t="s">
        <v>511</v>
      </c>
    </row>
    <row r="5" spans="2:45" ht="15.75">
      <c r="B5" s="778"/>
      <c r="C5" s="953"/>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c r="AM5" s="784"/>
      <c r="AN5" s="784"/>
      <c r="AO5" s="784"/>
      <c r="AP5" s="784"/>
      <c r="AQ5" s="851"/>
      <c r="AR5" s="852" t="s">
        <v>434</v>
      </c>
      <c r="AS5" s="853"/>
    </row>
    <row r="6" spans="2:45" ht="15.75" thickBot="1">
      <c r="B6" s="779"/>
      <c r="C6" s="786"/>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8"/>
      <c r="AR6" s="793" t="s">
        <v>508</v>
      </c>
      <c r="AS6" s="794"/>
    </row>
    <row r="7" spans="2:45" ht="17.25">
      <c r="B7" s="207"/>
      <c r="C7" s="207"/>
      <c r="D7" s="208"/>
      <c r="E7" s="207"/>
      <c r="F7" s="207"/>
      <c r="G7" s="207"/>
      <c r="H7" s="207"/>
      <c r="I7" s="207"/>
      <c r="J7" s="209"/>
      <c r="AR7" s="951"/>
      <c r="AS7" s="952"/>
    </row>
    <row r="8" spans="2:45" ht="13.5">
      <c r="B8" s="210"/>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795"/>
      <c r="AR8" s="796"/>
      <c r="AS8" s="797"/>
    </row>
    <row r="9" spans="2:45" ht="15.75">
      <c r="B9" s="955" t="s">
        <v>431</v>
      </c>
      <c r="C9" s="955" t="s">
        <v>430</v>
      </c>
      <c r="D9" s="955" t="s">
        <v>471</v>
      </c>
      <c r="E9" s="955" t="s">
        <v>474</v>
      </c>
      <c r="F9" s="955" t="s">
        <v>475</v>
      </c>
      <c r="G9" s="955" t="s">
        <v>427</v>
      </c>
      <c r="H9" s="955" t="s">
        <v>421</v>
      </c>
      <c r="I9" s="955" t="s">
        <v>503</v>
      </c>
      <c r="J9" s="955" t="s">
        <v>7</v>
      </c>
      <c r="K9" s="847" t="s">
        <v>346</v>
      </c>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956" t="s">
        <v>347</v>
      </c>
      <c r="AR9" s="927" t="s">
        <v>348</v>
      </c>
      <c r="AS9" s="927" t="s">
        <v>378</v>
      </c>
    </row>
    <row r="10" spans="2:45" ht="15.75">
      <c r="B10" s="955"/>
      <c r="C10" s="955"/>
      <c r="D10" s="955"/>
      <c r="E10" s="955"/>
      <c r="F10" s="955"/>
      <c r="G10" s="955"/>
      <c r="H10" s="955"/>
      <c r="I10" s="955"/>
      <c r="J10" s="955"/>
      <c r="K10" s="972" t="s">
        <v>422</v>
      </c>
      <c r="L10" s="972"/>
      <c r="M10" s="972"/>
      <c r="N10" s="972"/>
      <c r="O10" s="972"/>
      <c r="P10" s="972"/>
      <c r="Q10" s="972"/>
      <c r="R10" s="972"/>
      <c r="S10" s="972" t="s">
        <v>423</v>
      </c>
      <c r="T10" s="972"/>
      <c r="U10" s="972"/>
      <c r="V10" s="972"/>
      <c r="W10" s="972"/>
      <c r="X10" s="972"/>
      <c r="Y10" s="972"/>
      <c r="Z10" s="972"/>
      <c r="AA10" s="972" t="s">
        <v>424</v>
      </c>
      <c r="AB10" s="972"/>
      <c r="AC10" s="972"/>
      <c r="AD10" s="972"/>
      <c r="AE10" s="972"/>
      <c r="AF10" s="972"/>
      <c r="AG10" s="972"/>
      <c r="AH10" s="972"/>
      <c r="AI10" s="972" t="s">
        <v>425</v>
      </c>
      <c r="AJ10" s="972"/>
      <c r="AK10" s="972"/>
      <c r="AL10" s="972"/>
      <c r="AM10" s="972"/>
      <c r="AN10" s="972"/>
      <c r="AO10" s="972"/>
      <c r="AP10" s="972"/>
      <c r="AQ10" s="956"/>
      <c r="AR10" s="927"/>
      <c r="AS10" s="927"/>
    </row>
    <row r="11" spans="2:45" ht="15.75">
      <c r="B11" s="955"/>
      <c r="C11" s="955"/>
      <c r="D11" s="955"/>
      <c r="E11" s="955"/>
      <c r="F11" s="955"/>
      <c r="G11" s="955"/>
      <c r="H11" s="955"/>
      <c r="I11" s="955"/>
      <c r="J11" s="955"/>
      <c r="K11" s="972" t="s">
        <v>353</v>
      </c>
      <c r="L11" s="972"/>
      <c r="M11" s="972" t="s">
        <v>354</v>
      </c>
      <c r="N11" s="972"/>
      <c r="O11" s="973" t="s">
        <v>355</v>
      </c>
      <c r="P11" s="974"/>
      <c r="Q11" s="958" t="s">
        <v>356</v>
      </c>
      <c r="R11" s="959"/>
      <c r="S11" s="972" t="s">
        <v>429</v>
      </c>
      <c r="T11" s="972"/>
      <c r="U11" s="972" t="s">
        <v>358</v>
      </c>
      <c r="V11" s="972"/>
      <c r="W11" s="972" t="s">
        <v>359</v>
      </c>
      <c r="X11" s="972"/>
      <c r="Y11" s="958" t="s">
        <v>356</v>
      </c>
      <c r="Z11" s="959"/>
      <c r="AA11" s="972" t="s">
        <v>360</v>
      </c>
      <c r="AB11" s="972"/>
      <c r="AC11" s="972" t="s">
        <v>361</v>
      </c>
      <c r="AD11" s="972"/>
      <c r="AE11" s="972" t="s">
        <v>362</v>
      </c>
      <c r="AF11" s="972"/>
      <c r="AG11" s="958" t="s">
        <v>356</v>
      </c>
      <c r="AH11" s="959"/>
      <c r="AI11" s="972" t="s">
        <v>363</v>
      </c>
      <c r="AJ11" s="972"/>
      <c r="AK11" s="972" t="s">
        <v>364</v>
      </c>
      <c r="AL11" s="972"/>
      <c r="AM11" s="972" t="s">
        <v>365</v>
      </c>
      <c r="AN11" s="972"/>
      <c r="AO11" s="958" t="s">
        <v>426</v>
      </c>
      <c r="AP11" s="959"/>
      <c r="AQ11" s="956"/>
      <c r="AR11" s="927"/>
      <c r="AS11" s="927"/>
    </row>
    <row r="12" spans="2:45" ht="13.5">
      <c r="B12" s="846"/>
      <c r="C12" s="846"/>
      <c r="D12" s="846"/>
      <c r="E12" s="846"/>
      <c r="F12" s="846"/>
      <c r="G12" s="846"/>
      <c r="H12" s="846"/>
      <c r="I12" s="846"/>
      <c r="J12" s="846"/>
      <c r="K12" s="167" t="s">
        <v>366</v>
      </c>
      <c r="L12" s="168" t="s">
        <v>367</v>
      </c>
      <c r="M12" s="167" t="s">
        <v>366</v>
      </c>
      <c r="N12" s="168" t="s">
        <v>367</v>
      </c>
      <c r="O12" s="167" t="s">
        <v>366</v>
      </c>
      <c r="P12" s="168" t="s">
        <v>367</v>
      </c>
      <c r="Q12" s="169" t="s">
        <v>366</v>
      </c>
      <c r="R12" s="170" t="s">
        <v>367</v>
      </c>
      <c r="S12" s="167" t="s">
        <v>366</v>
      </c>
      <c r="T12" s="168" t="s">
        <v>367</v>
      </c>
      <c r="U12" s="167" t="s">
        <v>366</v>
      </c>
      <c r="V12" s="168" t="s">
        <v>367</v>
      </c>
      <c r="W12" s="167" t="s">
        <v>366</v>
      </c>
      <c r="X12" s="168" t="s">
        <v>367</v>
      </c>
      <c r="Y12" s="169" t="s">
        <v>366</v>
      </c>
      <c r="Z12" s="170" t="s">
        <v>367</v>
      </c>
      <c r="AA12" s="167" t="s">
        <v>366</v>
      </c>
      <c r="AB12" s="168" t="s">
        <v>367</v>
      </c>
      <c r="AC12" s="167" t="s">
        <v>366</v>
      </c>
      <c r="AD12" s="168" t="s">
        <v>367</v>
      </c>
      <c r="AE12" s="167" t="s">
        <v>366</v>
      </c>
      <c r="AF12" s="168" t="s">
        <v>367</v>
      </c>
      <c r="AG12" s="169" t="s">
        <v>366</v>
      </c>
      <c r="AH12" s="170" t="s">
        <v>367</v>
      </c>
      <c r="AI12" s="167" t="s">
        <v>366</v>
      </c>
      <c r="AJ12" s="168" t="s">
        <v>367</v>
      </c>
      <c r="AK12" s="167" t="s">
        <v>366</v>
      </c>
      <c r="AL12" s="168" t="s">
        <v>367</v>
      </c>
      <c r="AM12" s="167" t="s">
        <v>366</v>
      </c>
      <c r="AN12" s="168" t="s">
        <v>367</v>
      </c>
      <c r="AO12" s="169" t="s">
        <v>366</v>
      </c>
      <c r="AP12" s="170" t="s">
        <v>367</v>
      </c>
      <c r="AQ12" s="956"/>
      <c r="AR12" s="927"/>
      <c r="AS12" s="927"/>
    </row>
    <row r="13" spans="2:45" ht="142.5">
      <c r="B13" s="924" t="s">
        <v>913</v>
      </c>
      <c r="C13" s="400" t="s">
        <v>754</v>
      </c>
      <c r="D13" s="393">
        <v>0.95</v>
      </c>
      <c r="E13" s="393" t="s">
        <v>755</v>
      </c>
      <c r="F13" s="530" t="s">
        <v>756</v>
      </c>
      <c r="G13" s="401">
        <v>0.98250000000000004</v>
      </c>
      <c r="H13" s="402" t="s">
        <v>757</v>
      </c>
      <c r="I13" s="391" t="s">
        <v>758</v>
      </c>
      <c r="J13" s="403" t="s">
        <v>759</v>
      </c>
      <c r="K13" s="442">
        <v>0</v>
      </c>
      <c r="L13" s="442">
        <v>0.29769191894409602</v>
      </c>
      <c r="M13" s="442">
        <v>0</v>
      </c>
      <c r="N13" s="442">
        <v>0.39264247015444698</v>
      </c>
      <c r="O13" s="442">
        <v>0</v>
      </c>
      <c r="P13" s="442">
        <v>0.53654227635757701</v>
      </c>
      <c r="Q13" s="233">
        <v>0</v>
      </c>
      <c r="R13" s="233">
        <v>0.53654227635757701</v>
      </c>
      <c r="S13" s="442">
        <v>0</v>
      </c>
      <c r="T13" s="442">
        <v>0.72059268529750997</v>
      </c>
      <c r="U13" s="442">
        <v>0</v>
      </c>
      <c r="V13" s="442">
        <v>0.74452459010947569</v>
      </c>
      <c r="W13" s="442">
        <v>0.4</v>
      </c>
      <c r="X13" s="442">
        <v>0.78985532452150387</v>
      </c>
      <c r="Y13" s="233">
        <v>0.4</v>
      </c>
      <c r="Z13" s="233">
        <v>0.78985532452150387</v>
      </c>
      <c r="AA13" s="442">
        <v>0</v>
      </c>
      <c r="AB13" s="442"/>
      <c r="AC13" s="442">
        <v>0</v>
      </c>
      <c r="AD13" s="442"/>
      <c r="AE13" s="443">
        <v>0</v>
      </c>
      <c r="AF13" s="442"/>
      <c r="AG13" s="233">
        <v>0</v>
      </c>
      <c r="AH13" s="233">
        <v>0</v>
      </c>
      <c r="AI13" s="442">
        <v>0</v>
      </c>
      <c r="AJ13" s="442"/>
      <c r="AK13" s="442">
        <v>0</v>
      </c>
      <c r="AL13" s="442"/>
      <c r="AM13" s="442">
        <v>0.95000000000000007</v>
      </c>
      <c r="AN13" s="442"/>
      <c r="AO13" s="233">
        <v>0.95000000000000007</v>
      </c>
      <c r="AP13" s="233">
        <v>0</v>
      </c>
      <c r="AQ13" s="233">
        <v>0.95000000000000007</v>
      </c>
      <c r="AR13" s="233">
        <v>0.78985532452150387</v>
      </c>
      <c r="AS13" s="223">
        <f>IF(AND(AR13&gt;0,AQ13&gt;0),AR13/AQ13,0)</f>
        <v>0.83142665739105659</v>
      </c>
    </row>
    <row r="14" spans="2:45" ht="178.5" customHeight="1">
      <c r="B14" s="855"/>
      <c r="C14" s="400" t="s">
        <v>980</v>
      </c>
      <c r="D14" s="393">
        <v>0.9</v>
      </c>
      <c r="E14" s="393" t="s">
        <v>760</v>
      </c>
      <c r="F14" s="530" t="s">
        <v>761</v>
      </c>
      <c r="G14" s="405">
        <v>1</v>
      </c>
      <c r="H14" s="402" t="s">
        <v>979</v>
      </c>
      <c r="I14" s="391" t="s">
        <v>762</v>
      </c>
      <c r="J14" s="403" t="s">
        <v>759</v>
      </c>
      <c r="K14" s="442">
        <v>0</v>
      </c>
      <c r="L14" s="442">
        <v>0</v>
      </c>
      <c r="M14" s="442">
        <v>0</v>
      </c>
      <c r="N14" s="442">
        <v>0</v>
      </c>
      <c r="O14" s="442">
        <v>0</v>
      </c>
      <c r="P14" s="442">
        <v>0.1</v>
      </c>
      <c r="Q14" s="233">
        <v>0</v>
      </c>
      <c r="R14" s="233">
        <v>0.1</v>
      </c>
      <c r="S14" s="442">
        <v>0</v>
      </c>
      <c r="T14" s="442">
        <v>0</v>
      </c>
      <c r="U14" s="442">
        <v>0</v>
      </c>
      <c r="V14" s="442">
        <v>0</v>
      </c>
      <c r="W14" s="442">
        <v>0.4</v>
      </c>
      <c r="X14" s="442">
        <v>0.60250000000000004</v>
      </c>
      <c r="Y14" s="233">
        <v>0.4</v>
      </c>
      <c r="Z14" s="233">
        <v>0.60250000000000004</v>
      </c>
      <c r="AA14" s="442">
        <v>0</v>
      </c>
      <c r="AB14" s="442"/>
      <c r="AC14" s="442">
        <v>0</v>
      </c>
      <c r="AD14" s="442"/>
      <c r="AE14" s="443">
        <v>0</v>
      </c>
      <c r="AF14" s="442"/>
      <c r="AG14" s="233">
        <v>0</v>
      </c>
      <c r="AH14" s="233">
        <v>0</v>
      </c>
      <c r="AI14" s="442">
        <v>0</v>
      </c>
      <c r="AJ14" s="442"/>
      <c r="AK14" s="442">
        <v>0</v>
      </c>
      <c r="AL14" s="442"/>
      <c r="AM14" s="442">
        <v>0.9</v>
      </c>
      <c r="AN14" s="442"/>
      <c r="AO14" s="233">
        <v>0.9</v>
      </c>
      <c r="AP14" s="233">
        <v>0</v>
      </c>
      <c r="AQ14" s="233">
        <v>0.9</v>
      </c>
      <c r="AR14" s="233">
        <v>0.60250000000000004</v>
      </c>
      <c r="AS14" s="223">
        <f>IF(AND(AR14&gt;0,AQ14&gt;0),AR14/AQ14,0)</f>
        <v>0.66944444444444451</v>
      </c>
    </row>
    <row r="15" spans="2:45" ht="144" customHeight="1">
      <c r="B15" s="856"/>
      <c r="C15" s="400" t="s">
        <v>981</v>
      </c>
      <c r="D15" s="393">
        <v>0.5</v>
      </c>
      <c r="E15" s="393" t="s">
        <v>763</v>
      </c>
      <c r="F15" s="530" t="s">
        <v>764</v>
      </c>
      <c r="G15" s="406" t="s">
        <v>765</v>
      </c>
      <c r="H15" s="402" t="s">
        <v>766</v>
      </c>
      <c r="I15" s="391" t="s">
        <v>767</v>
      </c>
      <c r="J15" s="403" t="s">
        <v>768</v>
      </c>
      <c r="K15" s="442">
        <v>0</v>
      </c>
      <c r="L15" s="442">
        <v>0</v>
      </c>
      <c r="M15" s="442">
        <v>0</v>
      </c>
      <c r="N15" s="442">
        <v>0</v>
      </c>
      <c r="O15" s="442">
        <v>0</v>
      </c>
      <c r="P15" s="442">
        <v>0.03</v>
      </c>
      <c r="Q15" s="233">
        <v>0</v>
      </c>
      <c r="R15" s="233">
        <v>0.03</v>
      </c>
      <c r="S15" s="442">
        <v>0</v>
      </c>
      <c r="T15" s="442">
        <v>0</v>
      </c>
      <c r="U15" s="442">
        <v>0</v>
      </c>
      <c r="V15" s="442">
        <v>0</v>
      </c>
      <c r="W15" s="442">
        <v>0.1</v>
      </c>
      <c r="X15" s="442">
        <v>0.15</v>
      </c>
      <c r="Y15" s="233">
        <v>0.1</v>
      </c>
      <c r="Z15" s="233">
        <v>0.15</v>
      </c>
      <c r="AA15" s="442">
        <v>0</v>
      </c>
      <c r="AB15" s="442"/>
      <c r="AC15" s="442">
        <v>0</v>
      </c>
      <c r="AD15" s="442"/>
      <c r="AE15" s="443">
        <v>0.30000000000000004</v>
      </c>
      <c r="AF15" s="442"/>
      <c r="AG15" s="233">
        <v>0.30000000000000004</v>
      </c>
      <c r="AH15" s="233">
        <v>0</v>
      </c>
      <c r="AI15" s="442">
        <v>0</v>
      </c>
      <c r="AJ15" s="442"/>
      <c r="AK15" s="442">
        <v>0</v>
      </c>
      <c r="AL15" s="442"/>
      <c r="AM15" s="442">
        <v>0.5</v>
      </c>
      <c r="AN15" s="442"/>
      <c r="AO15" s="233">
        <v>0.5</v>
      </c>
      <c r="AP15" s="233">
        <v>0</v>
      </c>
      <c r="AQ15" s="233">
        <v>0.5</v>
      </c>
      <c r="AR15" s="233">
        <v>0.15</v>
      </c>
      <c r="AS15" s="223">
        <f>IF(AND(AR15&gt;0,AQ15&gt;0),AR15/AQ15,0)</f>
        <v>0.3</v>
      </c>
    </row>
    <row r="16" spans="2:45" ht="356.25">
      <c r="B16" s="248" t="s">
        <v>907</v>
      </c>
      <c r="C16" s="224" t="s">
        <v>904</v>
      </c>
      <c r="D16" s="225">
        <v>1</v>
      </c>
      <c r="E16" s="226" t="s">
        <v>855</v>
      </c>
      <c r="F16" s="227" t="s">
        <v>856</v>
      </c>
      <c r="G16" s="228" t="s">
        <v>844</v>
      </c>
      <c r="H16" s="229" t="s">
        <v>857</v>
      </c>
      <c r="I16" s="230" t="s">
        <v>858</v>
      </c>
      <c r="J16" s="231" t="s">
        <v>963</v>
      </c>
      <c r="K16" s="232">
        <v>2.5757575757575757E-2</v>
      </c>
      <c r="L16" s="232">
        <v>2.5757575757575757E-2</v>
      </c>
      <c r="M16" s="232">
        <v>0.23575757575757575</v>
      </c>
      <c r="N16" s="232">
        <v>0.17</v>
      </c>
      <c r="O16" s="232">
        <v>0.16909090909090907</v>
      </c>
      <c r="P16" s="232">
        <v>0.1</v>
      </c>
      <c r="Q16" s="233">
        <v>0.43060606060606055</v>
      </c>
      <c r="R16" s="233">
        <v>0.29575757575757577</v>
      </c>
      <c r="S16" s="232">
        <v>0.13575757575757574</v>
      </c>
      <c r="T16" s="232">
        <v>7.8E-2</v>
      </c>
      <c r="U16" s="232">
        <v>0.10242424242424242</v>
      </c>
      <c r="V16" s="232">
        <v>0.111</v>
      </c>
      <c r="W16" s="232">
        <v>3.5757575757575759E-2</v>
      </c>
      <c r="X16" s="232">
        <v>0.14799999999999999</v>
      </c>
      <c r="Y16" s="233">
        <v>0.27393939393939393</v>
      </c>
      <c r="Z16" s="233">
        <v>0.33699999999999997</v>
      </c>
      <c r="AA16" s="232">
        <v>3.5757575757575759E-2</v>
      </c>
      <c r="AB16" s="232"/>
      <c r="AC16" s="232">
        <v>8.5757575757575755E-2</v>
      </c>
      <c r="AD16" s="232"/>
      <c r="AE16" s="232">
        <v>3.5757575757575759E-2</v>
      </c>
      <c r="AF16" s="232"/>
      <c r="AG16" s="233">
        <v>0.15727272727272729</v>
      </c>
      <c r="AH16" s="233">
        <v>0</v>
      </c>
      <c r="AI16" s="232">
        <v>3.5757575757575759E-2</v>
      </c>
      <c r="AJ16" s="232"/>
      <c r="AK16" s="232">
        <v>8.5757575757575755E-2</v>
      </c>
      <c r="AL16" s="232"/>
      <c r="AM16" s="232">
        <v>1.6666666666666666E-2</v>
      </c>
      <c r="AN16" s="232"/>
      <c r="AO16" s="233">
        <v>0.13818181818181818</v>
      </c>
      <c r="AP16" s="233">
        <v>0</v>
      </c>
      <c r="AQ16" s="233">
        <v>1</v>
      </c>
      <c r="AR16" s="233">
        <v>0.63275757575757574</v>
      </c>
      <c r="AS16" s="150">
        <f>IF(AND(AR16&gt;0,AQ16&gt;0),AR16/AQ16,0)</f>
        <v>0.63275757575757574</v>
      </c>
    </row>
    <row r="17" spans="2:45" ht="23.25" hidden="1">
      <c r="B17" s="400"/>
      <c r="C17" s="400"/>
      <c r="D17" s="407"/>
      <c r="E17" s="530"/>
      <c r="F17" s="408"/>
      <c r="G17" s="406"/>
      <c r="H17" s="402"/>
      <c r="I17" s="391"/>
      <c r="J17" s="403"/>
      <c r="K17" s="218">
        <v>0</v>
      </c>
      <c r="L17" s="218">
        <v>0</v>
      </c>
      <c r="M17" s="218">
        <v>0</v>
      </c>
      <c r="N17" s="218">
        <v>0</v>
      </c>
      <c r="O17" s="218">
        <v>0</v>
      </c>
      <c r="P17" s="218">
        <v>0</v>
      </c>
      <c r="Q17" s="236">
        <f t="shared" ref="Q14:R17" si="0">K17+M17+O17</f>
        <v>0</v>
      </c>
      <c r="R17" s="236">
        <f t="shared" si="0"/>
        <v>0</v>
      </c>
      <c r="S17" s="218">
        <v>0</v>
      </c>
      <c r="T17" s="218">
        <v>0</v>
      </c>
      <c r="U17" s="218">
        <v>0</v>
      </c>
      <c r="V17" s="218">
        <v>0</v>
      </c>
      <c r="W17" s="218">
        <v>0</v>
      </c>
      <c r="X17" s="218">
        <v>0</v>
      </c>
      <c r="Y17" s="236">
        <f t="shared" ref="Y16:Z17" si="1">S17+U17+W17</f>
        <v>0</v>
      </c>
      <c r="Z17" s="236">
        <f>T17+V17+X17</f>
        <v>0</v>
      </c>
      <c r="AA17" s="218">
        <v>0</v>
      </c>
      <c r="AB17" s="218">
        <v>0</v>
      </c>
      <c r="AC17" s="218">
        <v>0</v>
      </c>
      <c r="AD17" s="218">
        <v>0</v>
      </c>
      <c r="AE17" s="220">
        <v>0</v>
      </c>
      <c r="AF17" s="220">
        <v>0</v>
      </c>
      <c r="AG17" s="236">
        <f t="shared" ref="AG16:AH17" si="2">AA17+AC17+AE17</f>
        <v>0</v>
      </c>
      <c r="AH17" s="236">
        <f t="shared" si="2"/>
        <v>0</v>
      </c>
      <c r="AI17" s="218">
        <v>0</v>
      </c>
      <c r="AJ17" s="218">
        <v>0</v>
      </c>
      <c r="AK17" s="218">
        <v>0</v>
      </c>
      <c r="AL17" s="218">
        <v>0</v>
      </c>
      <c r="AM17" s="218">
        <v>0</v>
      </c>
      <c r="AN17" s="218">
        <v>0</v>
      </c>
      <c r="AO17" s="236">
        <f t="shared" ref="AO16:AP17" si="3">AI17+AK17+AM17</f>
        <v>0</v>
      </c>
      <c r="AP17" s="236">
        <f>AJ17+AL17+AN17</f>
        <v>0</v>
      </c>
      <c r="AQ17" s="237">
        <f>Q17+Y17+AG17+AO17</f>
        <v>0</v>
      </c>
      <c r="AR17" s="238">
        <f>R17+Z17+AH17+AP17</f>
        <v>0</v>
      </c>
      <c r="AS17" s="223">
        <f>IF(AND(AR17&gt;0,AQ17&gt;0),AR17/AQ17,0)</f>
        <v>0</v>
      </c>
    </row>
    <row r="18" spans="2:45" ht="23.25">
      <c r="B18" s="964" t="s">
        <v>377</v>
      </c>
      <c r="C18" s="965"/>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966"/>
      <c r="AS18" s="100">
        <f>AVERAGE(AS13:AS15)</f>
        <v>0.60029036727850038</v>
      </c>
    </row>
    <row r="19" spans="2:45" ht="17.25">
      <c r="B19" s="239"/>
      <c r="C19" s="239"/>
      <c r="D19" s="240"/>
      <c r="E19" s="239"/>
      <c r="F19" s="239"/>
      <c r="G19" s="239"/>
      <c r="H19" s="239"/>
      <c r="I19" s="239"/>
      <c r="J19" s="241"/>
    </row>
    <row r="20" spans="2:45" ht="15.75">
      <c r="B20" s="171" t="s">
        <v>185</v>
      </c>
      <c r="C20" s="975"/>
      <c r="D20" s="976"/>
      <c r="E20" s="976"/>
      <c r="F20" s="976"/>
      <c r="G20" s="976"/>
      <c r="H20" s="976"/>
      <c r="I20" s="976"/>
      <c r="J20" s="977"/>
    </row>
    <row r="21" spans="2:45" ht="17.25">
      <c r="B21" s="239"/>
      <c r="C21" s="834"/>
      <c r="D21" s="834"/>
      <c r="E21" s="834"/>
      <c r="F21" s="834"/>
      <c r="G21" s="834"/>
      <c r="H21" s="834"/>
      <c r="I21" s="834"/>
      <c r="J21" s="834"/>
    </row>
    <row r="22" spans="2:45" ht="31.5">
      <c r="B22" s="172" t="s">
        <v>428</v>
      </c>
      <c r="C22" s="871">
        <v>43448</v>
      </c>
      <c r="D22" s="872"/>
      <c r="E22" s="239"/>
      <c r="F22" s="915" t="s">
        <v>372</v>
      </c>
      <c r="G22" s="978"/>
      <c r="H22" s="970" t="s">
        <v>909</v>
      </c>
      <c r="I22" s="971"/>
      <c r="J22" s="971"/>
    </row>
    <row r="23" spans="2:45" ht="17.25">
      <c r="B23" s="239"/>
      <c r="C23" s="239"/>
      <c r="D23" s="240"/>
      <c r="E23" s="239"/>
      <c r="F23" s="239"/>
      <c r="G23" s="239"/>
      <c r="H23" s="239"/>
      <c r="I23" s="239"/>
      <c r="J23" s="241"/>
    </row>
    <row r="24" spans="2:45" ht="17.25">
      <c r="B24" s="239"/>
      <c r="C24" s="239"/>
      <c r="D24" s="240"/>
      <c r="E24" s="239"/>
      <c r="F24" s="239"/>
      <c r="G24" s="239"/>
      <c r="H24" s="239"/>
      <c r="I24" s="239"/>
      <c r="J24" s="241"/>
    </row>
    <row r="25" spans="2:45" ht="17.25">
      <c r="B25" s="239"/>
      <c r="C25" s="239"/>
      <c r="D25" s="240"/>
      <c r="E25" s="239"/>
      <c r="F25" s="239"/>
      <c r="G25" s="239"/>
      <c r="H25" s="239"/>
      <c r="I25" s="239"/>
      <c r="J25" s="241"/>
    </row>
    <row r="26" spans="2:45" ht="17.25">
      <c r="B26" s="239"/>
      <c r="C26" s="239"/>
      <c r="D26" s="240"/>
      <c r="E26" s="833"/>
      <c r="F26" s="833"/>
      <c r="G26" s="833"/>
      <c r="H26" s="833"/>
      <c r="I26" s="527"/>
      <c r="J26" s="239"/>
    </row>
    <row r="27" spans="2:45" ht="17.25">
      <c r="B27" s="239"/>
      <c r="C27" s="239"/>
      <c r="D27" s="240"/>
      <c r="E27" s="239"/>
      <c r="F27" s="239"/>
      <c r="G27" s="241"/>
      <c r="H27" s="239"/>
      <c r="I27" s="239"/>
      <c r="J27" s="239"/>
    </row>
    <row r="28" spans="2:45" ht="17.25">
      <c r="B28" s="239"/>
      <c r="C28" s="239"/>
      <c r="D28" s="240"/>
      <c r="E28" s="833"/>
      <c r="F28" s="833"/>
      <c r="G28" s="833"/>
      <c r="H28" s="833"/>
      <c r="I28" s="527"/>
      <c r="J28" s="239"/>
    </row>
    <row r="29" spans="2:45" ht="17.25">
      <c r="B29" s="239"/>
      <c r="C29" s="239"/>
      <c r="D29" s="240"/>
      <c r="E29" s="239"/>
      <c r="F29" s="239"/>
      <c r="G29" s="241"/>
      <c r="H29" s="239"/>
      <c r="I29" s="239"/>
      <c r="J29" s="239"/>
    </row>
    <row r="30" spans="2:45" ht="17.25">
      <c r="B30" s="239"/>
      <c r="C30" s="239"/>
      <c r="D30" s="240"/>
      <c r="E30" s="833"/>
      <c r="F30" s="833"/>
      <c r="G30" s="833"/>
      <c r="H30" s="833"/>
      <c r="I30" s="527"/>
      <c r="J30" s="239"/>
    </row>
  </sheetData>
  <sheetProtection algorithmName="SHA-512" hashValue="FTQnSE1azby9HcETogGEN1Y/JtK0+b0HPqtq+V+p8QES27RJN9oWIJjTYtjyIyopytWme1zg4unT+Jz3AxcxTw==" saltValue="VPPp+uJ4y3lDxXjL+BbDzA==" spinCount="100000" sheet="1" objects="1" scenarios="1"/>
  <mergeCells count="50">
    <mergeCell ref="AM11:AN11"/>
    <mergeCell ref="F22:G22"/>
    <mergeCell ref="AK11:AL11"/>
    <mergeCell ref="B13:B15"/>
    <mergeCell ref="E26:H26"/>
    <mergeCell ref="E28:H28"/>
    <mergeCell ref="E30:H30"/>
    <mergeCell ref="B18:AR18"/>
    <mergeCell ref="C20:J20"/>
    <mergeCell ref="C21:J21"/>
    <mergeCell ref="C22:D22"/>
    <mergeCell ref="H22:J22"/>
    <mergeCell ref="S10:Z10"/>
    <mergeCell ref="AA10:AH10"/>
    <mergeCell ref="AI10:AP10"/>
    <mergeCell ref="K11:L11"/>
    <mergeCell ref="M11:N11"/>
    <mergeCell ref="O11:P11"/>
    <mergeCell ref="Q11:R11"/>
    <mergeCell ref="S11:T11"/>
    <mergeCell ref="U11:V11"/>
    <mergeCell ref="W11:X11"/>
    <mergeCell ref="AO11:AP11"/>
    <mergeCell ref="AA11:AB11"/>
    <mergeCell ref="AC11:AD11"/>
    <mergeCell ref="AE11:AF11"/>
    <mergeCell ref="AG11:AH11"/>
    <mergeCell ref="AI11:AJ11"/>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AR7:AS7"/>
    <mergeCell ref="B2:B6"/>
    <mergeCell ref="C2:AQ6"/>
    <mergeCell ref="AR2:AS2"/>
    <mergeCell ref="AR5:AS5"/>
    <mergeCell ref="AR6:AS6"/>
  </mergeCells>
  <conditionalFormatting sqref="AS13">
    <cfRule type="cellIs" dxfId="74" priority="7" operator="between">
      <formula>0.7</formula>
      <formula>1</formula>
    </cfRule>
    <cfRule type="cellIs" dxfId="73" priority="8" operator="between">
      <formula>0.51</formula>
      <formula>0.69</formula>
    </cfRule>
    <cfRule type="cellIs" dxfId="72" priority="9" operator="between">
      <formula>0</formula>
      <formula>0.5</formula>
    </cfRule>
  </conditionalFormatting>
  <conditionalFormatting sqref="AS14:AS15 AS17">
    <cfRule type="cellIs" dxfId="71" priority="4" operator="between">
      <formula>0.7</formula>
      <formula>1</formula>
    </cfRule>
    <cfRule type="cellIs" dxfId="70" priority="5" operator="between">
      <formula>0.51</formula>
      <formula>0.69</formula>
    </cfRule>
    <cfRule type="cellIs" dxfId="69" priority="6" operator="between">
      <formula>0</formula>
      <formula>0.5</formula>
    </cfRule>
  </conditionalFormatting>
  <conditionalFormatting sqref="AS16">
    <cfRule type="cellIs" dxfId="68" priority="1" operator="between">
      <formula>0.7</formula>
      <formula>1</formula>
    </cfRule>
    <cfRule type="cellIs" dxfId="67" priority="2" operator="between">
      <formula>0.51</formula>
      <formula>0.69</formula>
    </cfRule>
    <cfRule type="cellIs" dxfId="66" priority="3" operator="between">
      <formula>0</formula>
      <formula>0.5</formula>
    </cfRule>
  </conditionalFormatting>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9FF33"/>
  </sheetPr>
  <dimension ref="B2:AS23"/>
  <sheetViews>
    <sheetView showGridLines="0" zoomScale="55" zoomScaleNormal="55" workbookViewId="0">
      <selection activeCell="K15" sqref="K15"/>
    </sheetView>
  </sheetViews>
  <sheetFormatPr baseColWidth="10" defaultRowHeight="12.75"/>
  <cols>
    <col min="1" max="1" width="3.85546875" style="365" customWidth="1"/>
    <col min="2" max="2" width="28" style="365" customWidth="1"/>
    <col min="3" max="3" width="26.85546875" style="365" customWidth="1"/>
    <col min="4" max="4" width="26.140625" style="365" customWidth="1"/>
    <col min="5" max="5" width="27.28515625" style="365" customWidth="1"/>
    <col min="6" max="6" width="32" style="365" customWidth="1"/>
    <col min="7" max="7" width="24.7109375" style="365" customWidth="1"/>
    <col min="8" max="8" width="29.5703125" style="365" customWidth="1"/>
    <col min="9" max="9" width="45.85546875" style="365" customWidth="1"/>
    <col min="10" max="10" width="25.28515625" style="365" customWidth="1"/>
    <col min="11" max="44" width="11.42578125" style="365"/>
    <col min="45" max="45" width="12.140625" style="365" bestFit="1" customWidth="1"/>
    <col min="46" max="16384" width="11.42578125" style="365"/>
  </cols>
  <sheetData>
    <row r="2" spans="2:45" ht="15.75" customHeight="1" thickBot="1">
      <c r="B2" s="200"/>
      <c r="C2" s="200"/>
      <c r="D2" s="201"/>
      <c r="E2" s="200"/>
      <c r="F2" s="200"/>
      <c r="G2" s="200"/>
      <c r="H2" s="200"/>
      <c r="I2" s="200"/>
      <c r="J2" s="202"/>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row>
    <row r="3" spans="2:45" ht="15.75">
      <c r="B3" s="777"/>
      <c r="C3" s="780" t="s">
        <v>467</v>
      </c>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1"/>
      <c r="AI3" s="781"/>
      <c r="AJ3" s="781"/>
      <c r="AK3" s="781"/>
      <c r="AL3" s="781"/>
      <c r="AM3" s="781"/>
      <c r="AN3" s="781"/>
      <c r="AO3" s="781"/>
      <c r="AP3" s="781"/>
      <c r="AQ3" s="782"/>
      <c r="AR3" s="789" t="s">
        <v>435</v>
      </c>
      <c r="AS3" s="790"/>
    </row>
    <row r="4" spans="2:45" ht="15" customHeight="1">
      <c r="B4" s="778"/>
      <c r="C4" s="783"/>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851"/>
      <c r="AR4" s="277" t="s">
        <v>432</v>
      </c>
      <c r="AS4" s="409" t="s">
        <v>433</v>
      </c>
    </row>
    <row r="5" spans="2:45" ht="15.75" customHeight="1">
      <c r="B5" s="778"/>
      <c r="C5" s="783"/>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c r="AM5" s="784"/>
      <c r="AN5" s="784"/>
      <c r="AO5" s="784"/>
      <c r="AP5" s="784"/>
      <c r="AQ5" s="851"/>
      <c r="AR5" s="205">
        <v>3</v>
      </c>
      <c r="AS5" s="206" t="s">
        <v>511</v>
      </c>
    </row>
    <row r="6" spans="2:45" ht="15.75">
      <c r="B6" s="778"/>
      <c r="C6" s="783"/>
      <c r="D6" s="784"/>
      <c r="E6" s="784"/>
      <c r="F6" s="784"/>
      <c r="G6" s="784"/>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4"/>
      <c r="AP6" s="784"/>
      <c r="AQ6" s="851"/>
      <c r="AR6" s="791" t="s">
        <v>434</v>
      </c>
      <c r="AS6" s="792"/>
    </row>
    <row r="7" spans="2:45" ht="15.75" customHeight="1" thickBot="1">
      <c r="B7" s="779"/>
      <c r="C7" s="786"/>
      <c r="D7" s="787"/>
      <c r="E7" s="787"/>
      <c r="F7" s="787"/>
      <c r="G7" s="787"/>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8"/>
      <c r="AR7" s="793" t="s">
        <v>508</v>
      </c>
      <c r="AS7" s="794"/>
    </row>
    <row r="8" spans="2:45" ht="17.25">
      <c r="B8" s="207"/>
      <c r="C8" s="207"/>
      <c r="D8" s="208"/>
      <c r="E8" s="207"/>
      <c r="F8" s="207"/>
      <c r="G8" s="207"/>
      <c r="H8" s="207"/>
      <c r="I8" s="207"/>
      <c r="J8" s="209"/>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775"/>
      <c r="AS8" s="776"/>
    </row>
    <row r="9" spans="2:45" ht="15.75" customHeight="1">
      <c r="B9" s="210"/>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795"/>
      <c r="AR9" s="796"/>
      <c r="AS9" s="797"/>
    </row>
    <row r="10" spans="2:45" ht="15.75" customHeight="1">
      <c r="B10" s="798" t="s">
        <v>431</v>
      </c>
      <c r="C10" s="798" t="s">
        <v>430</v>
      </c>
      <c r="D10" s="798" t="s">
        <v>471</v>
      </c>
      <c r="E10" s="798" t="s">
        <v>474</v>
      </c>
      <c r="F10" s="798" t="s">
        <v>475</v>
      </c>
      <c r="G10" s="798" t="s">
        <v>427</v>
      </c>
      <c r="H10" s="798" t="s">
        <v>421</v>
      </c>
      <c r="I10" s="798" t="s">
        <v>503</v>
      </c>
      <c r="J10" s="798" t="s">
        <v>7</v>
      </c>
      <c r="K10" s="847" t="s">
        <v>346</v>
      </c>
      <c r="L10" s="847"/>
      <c r="M10" s="847"/>
      <c r="N10" s="847"/>
      <c r="O10" s="847"/>
      <c r="P10" s="847"/>
      <c r="Q10" s="847"/>
      <c r="R10" s="847"/>
      <c r="S10" s="847"/>
      <c r="T10" s="847"/>
      <c r="U10" s="847"/>
      <c r="V10" s="847"/>
      <c r="W10" s="847"/>
      <c r="X10" s="847"/>
      <c r="Y10" s="847"/>
      <c r="Z10" s="847"/>
      <c r="AA10" s="847"/>
      <c r="AB10" s="847"/>
      <c r="AC10" s="847"/>
      <c r="AD10" s="847"/>
      <c r="AE10" s="847"/>
      <c r="AF10" s="847"/>
      <c r="AG10" s="847"/>
      <c r="AH10" s="847"/>
      <c r="AI10" s="847"/>
      <c r="AJ10" s="847"/>
      <c r="AK10" s="847"/>
      <c r="AL10" s="847"/>
      <c r="AM10" s="847"/>
      <c r="AN10" s="847"/>
      <c r="AO10" s="847"/>
      <c r="AP10" s="847"/>
      <c r="AQ10" s="803" t="s">
        <v>347</v>
      </c>
      <c r="AR10" s="804" t="s">
        <v>348</v>
      </c>
      <c r="AS10" s="804" t="s">
        <v>378</v>
      </c>
    </row>
    <row r="11" spans="2:45" ht="15.75" customHeight="1">
      <c r="B11" s="798"/>
      <c r="C11" s="798"/>
      <c r="D11" s="798"/>
      <c r="E11" s="798"/>
      <c r="F11" s="798"/>
      <c r="G11" s="798"/>
      <c r="H11" s="798"/>
      <c r="I11" s="798"/>
      <c r="J11" s="798"/>
      <c r="K11" s="835" t="s">
        <v>422</v>
      </c>
      <c r="L11" s="835"/>
      <c r="M11" s="835"/>
      <c r="N11" s="835"/>
      <c r="O11" s="835"/>
      <c r="P11" s="835"/>
      <c r="Q11" s="835"/>
      <c r="R11" s="835"/>
      <c r="S11" s="835" t="s">
        <v>423</v>
      </c>
      <c r="T11" s="835"/>
      <c r="U11" s="835"/>
      <c r="V11" s="835"/>
      <c r="W11" s="835"/>
      <c r="X11" s="835"/>
      <c r="Y11" s="835"/>
      <c r="Z11" s="835"/>
      <c r="AA11" s="835" t="s">
        <v>424</v>
      </c>
      <c r="AB11" s="835"/>
      <c r="AC11" s="835"/>
      <c r="AD11" s="835"/>
      <c r="AE11" s="835"/>
      <c r="AF11" s="835"/>
      <c r="AG11" s="835"/>
      <c r="AH11" s="835"/>
      <c r="AI11" s="835" t="s">
        <v>425</v>
      </c>
      <c r="AJ11" s="835"/>
      <c r="AK11" s="835"/>
      <c r="AL11" s="835"/>
      <c r="AM11" s="835"/>
      <c r="AN11" s="835"/>
      <c r="AO11" s="835"/>
      <c r="AP11" s="835"/>
      <c r="AQ11" s="803"/>
      <c r="AR11" s="804"/>
      <c r="AS11" s="804"/>
    </row>
    <row r="12" spans="2:45" ht="13.5" customHeight="1">
      <c r="B12" s="798"/>
      <c r="C12" s="798"/>
      <c r="D12" s="798"/>
      <c r="E12" s="798"/>
      <c r="F12" s="798"/>
      <c r="G12" s="798"/>
      <c r="H12" s="798"/>
      <c r="I12" s="798"/>
      <c r="J12" s="798"/>
      <c r="K12" s="835" t="s">
        <v>353</v>
      </c>
      <c r="L12" s="835"/>
      <c r="M12" s="835" t="s">
        <v>354</v>
      </c>
      <c r="N12" s="835"/>
      <c r="O12" s="838" t="s">
        <v>355</v>
      </c>
      <c r="P12" s="980"/>
      <c r="Q12" s="836" t="s">
        <v>356</v>
      </c>
      <c r="R12" s="979"/>
      <c r="S12" s="835" t="s">
        <v>429</v>
      </c>
      <c r="T12" s="835"/>
      <c r="U12" s="835" t="s">
        <v>358</v>
      </c>
      <c r="V12" s="835"/>
      <c r="W12" s="835" t="s">
        <v>359</v>
      </c>
      <c r="X12" s="835"/>
      <c r="Y12" s="836" t="s">
        <v>356</v>
      </c>
      <c r="Z12" s="979"/>
      <c r="AA12" s="835" t="s">
        <v>360</v>
      </c>
      <c r="AB12" s="835"/>
      <c r="AC12" s="835" t="s">
        <v>361</v>
      </c>
      <c r="AD12" s="835"/>
      <c r="AE12" s="835" t="s">
        <v>362</v>
      </c>
      <c r="AF12" s="835"/>
      <c r="AG12" s="836" t="s">
        <v>356</v>
      </c>
      <c r="AH12" s="979"/>
      <c r="AI12" s="835" t="s">
        <v>363</v>
      </c>
      <c r="AJ12" s="835"/>
      <c r="AK12" s="835" t="s">
        <v>364</v>
      </c>
      <c r="AL12" s="835"/>
      <c r="AM12" s="835" t="s">
        <v>365</v>
      </c>
      <c r="AN12" s="835"/>
      <c r="AO12" s="836" t="s">
        <v>426</v>
      </c>
      <c r="AP12" s="979"/>
      <c r="AQ12" s="803"/>
      <c r="AR12" s="804"/>
      <c r="AS12" s="804"/>
    </row>
    <row r="13" spans="2:45" ht="25.5">
      <c r="B13" s="846"/>
      <c r="C13" s="846"/>
      <c r="D13" s="846"/>
      <c r="E13" s="846"/>
      <c r="F13" s="846"/>
      <c r="G13" s="846"/>
      <c r="H13" s="846"/>
      <c r="I13" s="846"/>
      <c r="J13" s="846"/>
      <c r="K13" s="179" t="s">
        <v>366</v>
      </c>
      <c r="L13" s="180" t="s">
        <v>367</v>
      </c>
      <c r="M13" s="179" t="s">
        <v>366</v>
      </c>
      <c r="N13" s="180" t="s">
        <v>367</v>
      </c>
      <c r="O13" s="179" t="s">
        <v>366</v>
      </c>
      <c r="P13" s="180" t="s">
        <v>367</v>
      </c>
      <c r="Q13" s="181" t="s">
        <v>366</v>
      </c>
      <c r="R13" s="182" t="s">
        <v>367</v>
      </c>
      <c r="S13" s="179" t="s">
        <v>366</v>
      </c>
      <c r="T13" s="180" t="s">
        <v>367</v>
      </c>
      <c r="U13" s="179" t="s">
        <v>366</v>
      </c>
      <c r="V13" s="180" t="s">
        <v>367</v>
      </c>
      <c r="W13" s="179" t="s">
        <v>366</v>
      </c>
      <c r="X13" s="180" t="s">
        <v>367</v>
      </c>
      <c r="Y13" s="181" t="s">
        <v>366</v>
      </c>
      <c r="Z13" s="182" t="s">
        <v>367</v>
      </c>
      <c r="AA13" s="179" t="s">
        <v>366</v>
      </c>
      <c r="AB13" s="180" t="s">
        <v>367</v>
      </c>
      <c r="AC13" s="179" t="s">
        <v>366</v>
      </c>
      <c r="AD13" s="180" t="s">
        <v>367</v>
      </c>
      <c r="AE13" s="179" t="s">
        <v>366</v>
      </c>
      <c r="AF13" s="180" t="s">
        <v>367</v>
      </c>
      <c r="AG13" s="181" t="s">
        <v>366</v>
      </c>
      <c r="AH13" s="182" t="s">
        <v>367</v>
      </c>
      <c r="AI13" s="179" t="s">
        <v>366</v>
      </c>
      <c r="AJ13" s="180" t="s">
        <v>367</v>
      </c>
      <c r="AK13" s="179" t="s">
        <v>366</v>
      </c>
      <c r="AL13" s="180" t="s">
        <v>367</v>
      </c>
      <c r="AM13" s="179" t="s">
        <v>366</v>
      </c>
      <c r="AN13" s="180" t="s">
        <v>367</v>
      </c>
      <c r="AO13" s="181" t="s">
        <v>366</v>
      </c>
      <c r="AP13" s="182" t="s">
        <v>367</v>
      </c>
      <c r="AQ13" s="803"/>
      <c r="AR13" s="804"/>
      <c r="AS13" s="804"/>
    </row>
    <row r="14" spans="2:45" ht="180">
      <c r="B14" s="987" t="s">
        <v>769</v>
      </c>
      <c r="C14" s="410" t="s">
        <v>770</v>
      </c>
      <c r="D14" s="411">
        <v>1</v>
      </c>
      <c r="E14" s="412" t="s">
        <v>894</v>
      </c>
      <c r="F14" s="413" t="s">
        <v>895</v>
      </c>
      <c r="G14" s="414" t="s">
        <v>771</v>
      </c>
      <c r="H14" s="281" t="s">
        <v>772</v>
      </c>
      <c r="I14" s="415" t="s">
        <v>773</v>
      </c>
      <c r="J14" s="217" t="s">
        <v>774</v>
      </c>
      <c r="K14" s="416">
        <v>1</v>
      </c>
      <c r="L14" s="416">
        <v>1</v>
      </c>
      <c r="M14" s="416">
        <v>1</v>
      </c>
      <c r="N14" s="416">
        <v>1</v>
      </c>
      <c r="O14" s="416">
        <v>1</v>
      </c>
      <c r="P14" s="416">
        <v>1</v>
      </c>
      <c r="Q14" s="183">
        <f>(K14+M14+O14)/3</f>
        <v>1</v>
      </c>
      <c r="R14" s="183">
        <f>(L14+N14+P14)/3</f>
        <v>1</v>
      </c>
      <c r="S14" s="416">
        <v>1</v>
      </c>
      <c r="T14" s="416">
        <v>1</v>
      </c>
      <c r="U14" s="416">
        <v>1</v>
      </c>
      <c r="V14" s="416">
        <v>1</v>
      </c>
      <c r="W14" s="416">
        <v>1</v>
      </c>
      <c r="X14" s="416">
        <v>1</v>
      </c>
      <c r="Y14" s="183">
        <f>(S14+U14+W14)/3</f>
        <v>1</v>
      </c>
      <c r="Z14" s="183">
        <f>(T14+V14+X14)/3</f>
        <v>1</v>
      </c>
      <c r="AA14" s="416">
        <v>1</v>
      </c>
      <c r="AB14" s="416"/>
      <c r="AC14" s="416">
        <v>1</v>
      </c>
      <c r="AD14" s="416"/>
      <c r="AE14" s="416">
        <v>1</v>
      </c>
      <c r="AF14" s="416"/>
      <c r="AG14" s="183">
        <f>(AA14+AC14+AE14)/3</f>
        <v>1</v>
      </c>
      <c r="AH14" s="183">
        <f>(AB14+AD14+AF14)/3</f>
        <v>0</v>
      </c>
      <c r="AI14" s="416">
        <v>1</v>
      </c>
      <c r="AJ14" s="416"/>
      <c r="AK14" s="416">
        <v>1</v>
      </c>
      <c r="AL14" s="416"/>
      <c r="AM14" s="416">
        <v>1</v>
      </c>
      <c r="AN14" s="416"/>
      <c r="AO14" s="183">
        <f>(AI14+AK14+AM14)/3</f>
        <v>1</v>
      </c>
      <c r="AP14" s="183">
        <f>(AJ14+AL14+AN14)/3</f>
        <v>0</v>
      </c>
      <c r="AQ14" s="184">
        <f>(Q14+Y14+AG14+AO14)/4</f>
        <v>1</v>
      </c>
      <c r="AR14" s="184">
        <f>(R14+Z14+AH14+AP14)/4</f>
        <v>0.5</v>
      </c>
      <c r="AS14" s="186">
        <f>IF(AND(AR14&gt;0,AQ14&gt;0),AR14/AQ14,0)</f>
        <v>0.5</v>
      </c>
    </row>
    <row r="15" spans="2:45" ht="156.75">
      <c r="B15" s="988"/>
      <c r="C15" s="410" t="s">
        <v>896</v>
      </c>
      <c r="D15" s="417">
        <v>25</v>
      </c>
      <c r="E15" s="418" t="s">
        <v>897</v>
      </c>
      <c r="F15" s="419" t="s">
        <v>898</v>
      </c>
      <c r="G15" s="420" t="s">
        <v>899</v>
      </c>
      <c r="H15" s="421" t="s">
        <v>900</v>
      </c>
      <c r="I15" s="422" t="s">
        <v>901</v>
      </c>
      <c r="J15" s="217" t="s">
        <v>774</v>
      </c>
      <c r="K15" s="423">
        <v>2</v>
      </c>
      <c r="L15" s="423">
        <v>2</v>
      </c>
      <c r="M15" s="423">
        <v>2</v>
      </c>
      <c r="N15" s="423">
        <v>2</v>
      </c>
      <c r="O15" s="423">
        <v>2</v>
      </c>
      <c r="P15" s="423">
        <v>2</v>
      </c>
      <c r="Q15" s="187">
        <f t="shared" ref="Q15:R18" si="0">K15+M15+O15</f>
        <v>6</v>
      </c>
      <c r="R15" s="187">
        <f t="shared" si="0"/>
        <v>6</v>
      </c>
      <c r="S15" s="423">
        <v>2</v>
      </c>
      <c r="T15" s="423">
        <v>6</v>
      </c>
      <c r="U15" s="423">
        <v>2</v>
      </c>
      <c r="V15" s="423">
        <v>6</v>
      </c>
      <c r="W15" s="423">
        <v>2</v>
      </c>
      <c r="X15" s="423">
        <v>5</v>
      </c>
      <c r="Y15" s="187">
        <f t="shared" ref="Y15:Z18" si="1">S15+U15+W15</f>
        <v>6</v>
      </c>
      <c r="Z15" s="187">
        <f t="shared" si="1"/>
        <v>17</v>
      </c>
      <c r="AA15" s="423">
        <v>3</v>
      </c>
      <c r="AB15" s="423"/>
      <c r="AC15" s="423">
        <v>2</v>
      </c>
      <c r="AD15" s="423"/>
      <c r="AE15" s="424">
        <v>2</v>
      </c>
      <c r="AF15" s="423"/>
      <c r="AG15" s="187">
        <f t="shared" ref="AG15:AH18" si="2">AA15+AC15+AE15</f>
        <v>7</v>
      </c>
      <c r="AH15" s="187">
        <f t="shared" si="2"/>
        <v>0</v>
      </c>
      <c r="AI15" s="423">
        <v>2</v>
      </c>
      <c r="AJ15" s="423"/>
      <c r="AK15" s="423">
        <v>2</v>
      </c>
      <c r="AL15" s="423"/>
      <c r="AM15" s="423">
        <v>2</v>
      </c>
      <c r="AN15" s="423"/>
      <c r="AO15" s="187">
        <f t="shared" ref="AO15:AP18" si="3">AI15+AK15+AM15</f>
        <v>6</v>
      </c>
      <c r="AP15" s="187">
        <f t="shared" si="3"/>
        <v>0</v>
      </c>
      <c r="AQ15" s="188">
        <f t="shared" ref="AQ15:AR18" si="4">Q15+Y15+AG15+AO15</f>
        <v>25</v>
      </c>
      <c r="AR15" s="185">
        <f t="shared" si="4"/>
        <v>23</v>
      </c>
      <c r="AS15" s="186">
        <f>IF(AND(AR15&gt;0,AQ15&gt;0),AR15/AQ15,0)</f>
        <v>0.92</v>
      </c>
    </row>
    <row r="16" spans="2:45" ht="204" customHeight="1">
      <c r="B16" s="989"/>
      <c r="C16" s="410" t="s">
        <v>902</v>
      </c>
      <c r="D16" s="425">
        <v>0.1</v>
      </c>
      <c r="E16" s="412" t="s">
        <v>903</v>
      </c>
      <c r="F16" s="413" t="s">
        <v>775</v>
      </c>
      <c r="G16" s="426" t="s">
        <v>765</v>
      </c>
      <c r="H16" s="281" t="s">
        <v>776</v>
      </c>
      <c r="I16" s="427" t="s">
        <v>777</v>
      </c>
      <c r="J16" s="217" t="s">
        <v>774</v>
      </c>
      <c r="K16" s="416">
        <v>0.1</v>
      </c>
      <c r="L16" s="416">
        <v>0.16</v>
      </c>
      <c r="M16" s="416">
        <v>0.1</v>
      </c>
      <c r="N16" s="416">
        <v>0.14000000000000001</v>
      </c>
      <c r="O16" s="416">
        <v>0.1</v>
      </c>
      <c r="P16" s="416">
        <v>0.14000000000000001</v>
      </c>
      <c r="Q16" s="183">
        <f>(K16+M16+O16)/3</f>
        <v>0.10000000000000002</v>
      </c>
      <c r="R16" s="183">
        <f>(L16+N16+P16)/3</f>
        <v>0.1466666666666667</v>
      </c>
      <c r="S16" s="416">
        <v>0.1</v>
      </c>
      <c r="T16" s="416">
        <v>0.10394651714470562</v>
      </c>
      <c r="U16" s="416">
        <v>0.1</v>
      </c>
      <c r="V16" s="416">
        <v>0.10954093867762933</v>
      </c>
      <c r="W16" s="416">
        <v>0.1</v>
      </c>
      <c r="X16" s="416">
        <v>0.11533257000104091</v>
      </c>
      <c r="Y16" s="183">
        <f>(S16+U16+W16)/3</f>
        <v>0.10000000000000002</v>
      </c>
      <c r="Z16" s="183">
        <f>(T16+V16+X16)/3</f>
        <v>0.10960667527445862</v>
      </c>
      <c r="AA16" s="416">
        <v>0.1</v>
      </c>
      <c r="AB16" s="416"/>
      <c r="AC16" s="416">
        <v>0.1</v>
      </c>
      <c r="AD16" s="416"/>
      <c r="AE16" s="416">
        <v>0.1</v>
      </c>
      <c r="AF16" s="416"/>
      <c r="AG16" s="183">
        <f>(AA16+AC16+AE16)/3</f>
        <v>0.10000000000000002</v>
      </c>
      <c r="AH16" s="183">
        <f>(AB16+AD16+AF16)/3</f>
        <v>0</v>
      </c>
      <c r="AI16" s="416">
        <v>0.1</v>
      </c>
      <c r="AJ16" s="416"/>
      <c r="AK16" s="416">
        <v>0.1</v>
      </c>
      <c r="AL16" s="416"/>
      <c r="AM16" s="416">
        <v>0.1</v>
      </c>
      <c r="AN16" s="416"/>
      <c r="AO16" s="183">
        <f>(AI16+AK16+AM16)/3</f>
        <v>0.10000000000000002</v>
      </c>
      <c r="AP16" s="183">
        <f>(AJ16+AL16+AN16)/3</f>
        <v>0</v>
      </c>
      <c r="AQ16" s="184">
        <f>(Q16+Y16+AG16+AO16)/4</f>
        <v>0.10000000000000002</v>
      </c>
      <c r="AR16" s="184">
        <f>Z16</f>
        <v>0.10960667527445862</v>
      </c>
      <c r="AS16" s="186">
        <f>(IF(AND(AR16&gt;0,AQ16&gt;0),AQ16/AR16,0))*0.5</f>
        <v>0.45617659576662106</v>
      </c>
    </row>
    <row r="17" spans="2:45" s="158" customFormat="1" ht="356.25">
      <c r="B17" s="248" t="s">
        <v>907</v>
      </c>
      <c r="C17" s="224" t="s">
        <v>904</v>
      </c>
      <c r="D17" s="225">
        <v>1</v>
      </c>
      <c r="E17" s="226" t="s">
        <v>855</v>
      </c>
      <c r="F17" s="227" t="s">
        <v>856</v>
      </c>
      <c r="G17" s="228" t="s">
        <v>844</v>
      </c>
      <c r="H17" s="229" t="s">
        <v>857</v>
      </c>
      <c r="I17" s="230" t="s">
        <v>858</v>
      </c>
      <c r="J17" s="231" t="s">
        <v>963</v>
      </c>
      <c r="K17" s="232">
        <v>2.5757575757575757E-2</v>
      </c>
      <c r="L17" s="232">
        <v>2.5757575757575757E-2</v>
      </c>
      <c r="M17" s="232">
        <v>0.23575757575757575</v>
      </c>
      <c r="N17" s="232">
        <v>0.17</v>
      </c>
      <c r="O17" s="232">
        <v>0.16909090909090907</v>
      </c>
      <c r="P17" s="232">
        <v>0.14000000000000001</v>
      </c>
      <c r="Q17" s="233">
        <f>K17+M17+O17</f>
        <v>0.43060606060606055</v>
      </c>
      <c r="R17" s="233">
        <f>L17+N17+P17</f>
        <v>0.33575757575757581</v>
      </c>
      <c r="S17" s="232">
        <v>0.13575757575757574</v>
      </c>
      <c r="T17" s="232">
        <v>0.1353</v>
      </c>
      <c r="U17" s="232">
        <v>0.10242424242424242</v>
      </c>
      <c r="V17" s="232">
        <v>0.1024</v>
      </c>
      <c r="W17" s="232">
        <v>3.5757575757575759E-2</v>
      </c>
      <c r="X17" s="232">
        <v>3.5799999999999998E-2</v>
      </c>
      <c r="Y17" s="233">
        <f>S17+U17+W17</f>
        <v>0.27393939393939393</v>
      </c>
      <c r="Z17" s="233">
        <f>T17+V17+X17</f>
        <v>0.27350000000000002</v>
      </c>
      <c r="AA17" s="232">
        <v>3.5757575757575759E-2</v>
      </c>
      <c r="AB17" s="232"/>
      <c r="AC17" s="232">
        <v>8.5757575757575755E-2</v>
      </c>
      <c r="AD17" s="232"/>
      <c r="AE17" s="232">
        <v>3.5757575757575759E-2</v>
      </c>
      <c r="AF17" s="232"/>
      <c r="AG17" s="233">
        <f>AA17+AC17+AE17</f>
        <v>0.15727272727272729</v>
      </c>
      <c r="AH17" s="233">
        <f>AB17+AD17+AF17</f>
        <v>0</v>
      </c>
      <c r="AI17" s="232">
        <v>3.5757575757575759E-2</v>
      </c>
      <c r="AJ17" s="232"/>
      <c r="AK17" s="232">
        <v>8.5757575757575755E-2</v>
      </c>
      <c r="AL17" s="232"/>
      <c r="AM17" s="232">
        <v>1.6666666666666666E-2</v>
      </c>
      <c r="AN17" s="232"/>
      <c r="AO17" s="233">
        <f>AI17+AK17+AM17</f>
        <v>0.13818181818181818</v>
      </c>
      <c r="AP17" s="233">
        <f>AJ17+AL17+AN17</f>
        <v>0</v>
      </c>
      <c r="AQ17" s="233">
        <f>Q17+Y17+AG17+AO17</f>
        <v>1</v>
      </c>
      <c r="AR17" s="233">
        <f>R17+Z17+AH17+AP17</f>
        <v>0.60925757575757578</v>
      </c>
      <c r="AS17" s="150">
        <f>((IF(AND(AR17&gt;0,AQ17&gt;0),AR17/AQ17,0)))</f>
        <v>0.60925757575757578</v>
      </c>
    </row>
    <row r="18" spans="2:45" ht="23.25" hidden="1">
      <c r="B18" s="410"/>
      <c r="C18" s="410"/>
      <c r="D18" s="213"/>
      <c r="E18" s="428"/>
      <c r="F18" s="214"/>
      <c r="G18" s="429"/>
      <c r="H18" s="430"/>
      <c r="I18" s="431"/>
      <c r="J18" s="217"/>
      <c r="K18" s="423">
        <v>0</v>
      </c>
      <c r="L18" s="423">
        <v>0</v>
      </c>
      <c r="M18" s="423">
        <v>0</v>
      </c>
      <c r="N18" s="423">
        <v>0</v>
      </c>
      <c r="O18" s="423">
        <v>0</v>
      </c>
      <c r="P18" s="423">
        <v>0</v>
      </c>
      <c r="Q18" s="189">
        <f t="shared" si="0"/>
        <v>0</v>
      </c>
      <c r="R18" s="189">
        <f t="shared" si="0"/>
        <v>0</v>
      </c>
      <c r="S18" s="423">
        <v>0</v>
      </c>
      <c r="T18" s="423">
        <v>0</v>
      </c>
      <c r="U18" s="423">
        <v>0</v>
      </c>
      <c r="V18" s="423">
        <v>0</v>
      </c>
      <c r="W18" s="423">
        <v>0</v>
      </c>
      <c r="X18" s="423">
        <v>0</v>
      </c>
      <c r="Y18" s="189">
        <f t="shared" si="1"/>
        <v>0</v>
      </c>
      <c r="Z18" s="189">
        <f t="shared" si="1"/>
        <v>0</v>
      </c>
      <c r="AA18" s="423">
        <v>0</v>
      </c>
      <c r="AB18" s="423">
        <v>0</v>
      </c>
      <c r="AC18" s="423">
        <v>0</v>
      </c>
      <c r="AD18" s="423">
        <v>0</v>
      </c>
      <c r="AE18" s="424">
        <v>0</v>
      </c>
      <c r="AF18" s="424">
        <v>0</v>
      </c>
      <c r="AG18" s="189">
        <f t="shared" si="2"/>
        <v>0</v>
      </c>
      <c r="AH18" s="189">
        <f t="shared" si="2"/>
        <v>0</v>
      </c>
      <c r="AI18" s="423">
        <v>0</v>
      </c>
      <c r="AJ18" s="423">
        <v>0</v>
      </c>
      <c r="AK18" s="423">
        <v>0</v>
      </c>
      <c r="AL18" s="423">
        <v>0</v>
      </c>
      <c r="AM18" s="423">
        <v>0</v>
      </c>
      <c r="AN18" s="423">
        <v>0</v>
      </c>
      <c r="AO18" s="189">
        <f t="shared" si="3"/>
        <v>0</v>
      </c>
      <c r="AP18" s="189">
        <f t="shared" si="3"/>
        <v>0</v>
      </c>
      <c r="AQ18" s="190">
        <f t="shared" si="4"/>
        <v>0</v>
      </c>
      <c r="AR18" s="191">
        <f t="shared" si="4"/>
        <v>0</v>
      </c>
      <c r="AS18" s="186">
        <f>IF(AND(AR18&gt;0,AQ18&gt;0),AR18/AQ18,0)</f>
        <v>0</v>
      </c>
    </row>
    <row r="19" spans="2:45" ht="23.25">
      <c r="B19" s="840" t="s">
        <v>377</v>
      </c>
      <c r="C19" s="981"/>
      <c r="D19" s="981"/>
      <c r="E19" s="981"/>
      <c r="F19" s="981"/>
      <c r="G19" s="981"/>
      <c r="H19" s="981"/>
      <c r="I19" s="981"/>
      <c r="J19" s="981"/>
      <c r="K19" s="981"/>
      <c r="L19" s="981"/>
      <c r="M19" s="981"/>
      <c r="N19" s="981"/>
      <c r="O19" s="981"/>
      <c r="P19" s="981"/>
      <c r="Q19" s="981"/>
      <c r="R19" s="981"/>
      <c r="S19" s="981"/>
      <c r="T19" s="981"/>
      <c r="U19" s="981"/>
      <c r="V19" s="981"/>
      <c r="W19" s="981"/>
      <c r="X19" s="981"/>
      <c r="Y19" s="981"/>
      <c r="Z19" s="981"/>
      <c r="AA19" s="981"/>
      <c r="AB19" s="981"/>
      <c r="AC19" s="981"/>
      <c r="AD19" s="981"/>
      <c r="AE19" s="981"/>
      <c r="AF19" s="981"/>
      <c r="AG19" s="981"/>
      <c r="AH19" s="981"/>
      <c r="AI19" s="981"/>
      <c r="AJ19" s="981"/>
      <c r="AK19" s="981"/>
      <c r="AL19" s="981"/>
      <c r="AM19" s="981"/>
      <c r="AN19" s="981"/>
      <c r="AO19" s="981"/>
      <c r="AP19" s="981"/>
      <c r="AQ19" s="981"/>
      <c r="AR19" s="982"/>
      <c r="AS19" s="192">
        <f>AVERAGE(AS14:AS16)</f>
        <v>0.62539219858887363</v>
      </c>
    </row>
    <row r="20" spans="2:45" ht="17.25">
      <c r="B20" s="239"/>
      <c r="C20" s="239"/>
      <c r="D20" s="240"/>
      <c r="E20" s="239"/>
      <c r="F20" s="239"/>
      <c r="G20" s="239"/>
      <c r="H20" s="239"/>
      <c r="I20" s="239"/>
      <c r="J20" s="241"/>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row>
    <row r="21" spans="2:45" ht="15.75">
      <c r="B21" s="193" t="s">
        <v>185</v>
      </c>
      <c r="C21" s="990"/>
      <c r="D21" s="991"/>
      <c r="E21" s="991"/>
      <c r="F21" s="991"/>
      <c r="G21" s="991"/>
      <c r="H21" s="991"/>
      <c r="I21" s="991"/>
      <c r="J21" s="992"/>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row>
    <row r="22" spans="2:45" ht="17.25">
      <c r="B22" s="239"/>
      <c r="C22" s="834"/>
      <c r="D22" s="834"/>
      <c r="E22" s="834"/>
      <c r="F22" s="834"/>
      <c r="G22" s="834"/>
      <c r="H22" s="834"/>
      <c r="I22" s="834"/>
      <c r="J22" s="834"/>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row>
    <row r="23" spans="2:45" ht="31.5">
      <c r="B23" s="194" t="s">
        <v>428</v>
      </c>
      <c r="C23" s="983">
        <v>43452</v>
      </c>
      <c r="D23" s="984"/>
      <c r="E23" s="239"/>
      <c r="F23" s="239"/>
      <c r="G23" s="432" t="s">
        <v>372</v>
      </c>
      <c r="H23" s="985" t="s">
        <v>732</v>
      </c>
      <c r="I23" s="986"/>
      <c r="J23" s="986"/>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row>
  </sheetData>
  <sheetProtection algorithmName="SHA-512" hashValue="E0AnQOmaggbIDd25frHouwAzT/HKs6URNVxAKXiYBEae7UjAxseFiAk2jdXU6q1wMk0u8Gslfjg7IT8QGR+gtA==" saltValue="BAYXDTM/J6cA/09yfKR/iA==" spinCount="100000" sheet="1" objects="1" scenarios="1"/>
  <mergeCells count="46">
    <mergeCell ref="B19:AR19"/>
    <mergeCell ref="C22:J22"/>
    <mergeCell ref="C23:D23"/>
    <mergeCell ref="H23:J23"/>
    <mergeCell ref="B14:B16"/>
    <mergeCell ref="C21:J21"/>
    <mergeCell ref="G10:G13"/>
    <mergeCell ref="H10:H13"/>
    <mergeCell ref="I10:I13"/>
    <mergeCell ref="J10:J13"/>
    <mergeCell ref="K10:AP10"/>
    <mergeCell ref="K11:R11"/>
    <mergeCell ref="S11:Z11"/>
    <mergeCell ref="AA11:AH11"/>
    <mergeCell ref="AI11:AP11"/>
    <mergeCell ref="K12:L12"/>
    <mergeCell ref="M12:N12"/>
    <mergeCell ref="O12:P12"/>
    <mergeCell ref="Q12:R12"/>
    <mergeCell ref="S12:T12"/>
    <mergeCell ref="U12:V12"/>
    <mergeCell ref="W12:X12"/>
    <mergeCell ref="B10:B13"/>
    <mergeCell ref="C10:C13"/>
    <mergeCell ref="D10:D13"/>
    <mergeCell ref="E10:E13"/>
    <mergeCell ref="F10:F13"/>
    <mergeCell ref="B3:B7"/>
    <mergeCell ref="C3:AQ7"/>
    <mergeCell ref="AR3:AS3"/>
    <mergeCell ref="AR8:AS8"/>
    <mergeCell ref="AQ9:AS9"/>
    <mergeCell ref="AR7:AS7"/>
    <mergeCell ref="AR6:AS6"/>
    <mergeCell ref="AQ10:AQ13"/>
    <mergeCell ref="AR10:AR13"/>
    <mergeCell ref="AS10:AS13"/>
    <mergeCell ref="Y12:Z12"/>
    <mergeCell ref="AA12:AB12"/>
    <mergeCell ref="AC12:AD12"/>
    <mergeCell ref="AE12:AF12"/>
    <mergeCell ref="AG12:AH12"/>
    <mergeCell ref="AI12:AJ12"/>
    <mergeCell ref="AK12:AL12"/>
    <mergeCell ref="AM12:AN12"/>
    <mergeCell ref="AO12:AP12"/>
  </mergeCells>
  <conditionalFormatting sqref="AS14">
    <cfRule type="cellIs" dxfId="65" priority="7" operator="between">
      <formula>0.7</formula>
      <formula>1</formula>
    </cfRule>
    <cfRule type="cellIs" dxfId="64" priority="8" operator="between">
      <formula>0.51</formula>
      <formula>0.69</formula>
    </cfRule>
    <cfRule type="cellIs" dxfId="63" priority="9" operator="between">
      <formula>0</formula>
      <formula>0.5</formula>
    </cfRule>
  </conditionalFormatting>
  <conditionalFormatting sqref="AS15:AS16 AS18">
    <cfRule type="cellIs" dxfId="62" priority="4" operator="between">
      <formula>0.7</formula>
      <formula>1</formula>
    </cfRule>
    <cfRule type="cellIs" dxfId="61" priority="5" operator="between">
      <formula>0.51</formula>
      <formula>0.69</formula>
    </cfRule>
    <cfRule type="cellIs" dxfId="60" priority="6" operator="between">
      <formula>0</formula>
      <formula>0.5</formula>
    </cfRule>
  </conditionalFormatting>
  <conditionalFormatting sqref="AS17">
    <cfRule type="cellIs" dxfId="59" priority="1" operator="between">
      <formula>0.7</formula>
      <formula>1</formula>
    </cfRule>
    <cfRule type="cellIs" dxfId="58" priority="2" operator="between">
      <formula>0.51</formula>
      <formula>0.69</formula>
    </cfRule>
    <cfRule type="cellIs" dxfId="57" priority="3" operator="between">
      <formula>0</formula>
      <formula>0.5</formula>
    </cfRule>
  </conditionalFormatting>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9FF33"/>
  </sheetPr>
  <dimension ref="B1:AS31"/>
  <sheetViews>
    <sheetView showGridLines="0" zoomScale="55" zoomScaleNormal="55" workbookViewId="0">
      <selection activeCell="N15" sqref="N15"/>
    </sheetView>
  </sheetViews>
  <sheetFormatPr baseColWidth="10" defaultColWidth="17.28515625" defaultRowHeight="17.25"/>
  <cols>
    <col min="1" max="1" width="4.28515625" style="158" customWidth="1"/>
    <col min="2" max="2" width="36.140625" style="200" customWidth="1"/>
    <col min="3" max="3" width="28.5703125" style="200" customWidth="1"/>
    <col min="4" max="4" width="21.42578125" style="201" customWidth="1"/>
    <col min="5" max="5" width="21.42578125" style="200" customWidth="1"/>
    <col min="6" max="6" width="25.5703125" style="200" customWidth="1"/>
    <col min="7" max="7" width="21.42578125" style="200" customWidth="1"/>
    <col min="8" max="8" width="28.5703125" style="200" customWidth="1"/>
    <col min="9" max="9" width="50" style="200" customWidth="1"/>
    <col min="10" max="10" width="28.5703125" style="202" customWidth="1"/>
    <col min="11" max="42" width="14.28515625" style="158" customWidth="1"/>
    <col min="43" max="43" width="14.85546875" style="158" customWidth="1"/>
    <col min="44" max="45" width="15" style="158" customWidth="1"/>
    <col min="46" max="16384" width="17.28515625" style="158"/>
  </cols>
  <sheetData>
    <row r="1" spans="2:45" ht="18" thickBot="1"/>
    <row r="2" spans="2:45" ht="15.75">
      <c r="B2" s="777"/>
      <c r="C2" s="780" t="s">
        <v>467</v>
      </c>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c r="AP2" s="781"/>
      <c r="AQ2" s="782"/>
      <c r="AR2" s="789" t="s">
        <v>435</v>
      </c>
      <c r="AS2" s="790"/>
    </row>
    <row r="3" spans="2:45" ht="15.75">
      <c r="B3" s="778"/>
      <c r="C3" s="953"/>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c r="AM3" s="784"/>
      <c r="AN3" s="784"/>
      <c r="AO3" s="784"/>
      <c r="AP3" s="784"/>
      <c r="AQ3" s="851"/>
      <c r="AR3" s="203" t="s">
        <v>432</v>
      </c>
      <c r="AS3" s="384" t="s">
        <v>433</v>
      </c>
    </row>
    <row r="4" spans="2:45" ht="15">
      <c r="B4" s="778"/>
      <c r="C4" s="953"/>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851"/>
      <c r="AR4" s="205">
        <v>3</v>
      </c>
      <c r="AS4" s="206" t="s">
        <v>511</v>
      </c>
    </row>
    <row r="5" spans="2:45" ht="15.75">
      <c r="B5" s="778"/>
      <c r="C5" s="953"/>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c r="AM5" s="784"/>
      <c r="AN5" s="784"/>
      <c r="AO5" s="784"/>
      <c r="AP5" s="784"/>
      <c r="AQ5" s="851"/>
      <c r="AR5" s="852" t="s">
        <v>434</v>
      </c>
      <c r="AS5" s="853"/>
    </row>
    <row r="6" spans="2:45" ht="15.75" thickBot="1">
      <c r="B6" s="779"/>
      <c r="C6" s="786"/>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8"/>
      <c r="AR6" s="793" t="s">
        <v>508</v>
      </c>
      <c r="AS6" s="794"/>
    </row>
    <row r="7" spans="2:45">
      <c r="B7" s="207"/>
      <c r="C7" s="207"/>
      <c r="D7" s="208"/>
      <c r="E7" s="207"/>
      <c r="F7" s="207"/>
      <c r="G7" s="207"/>
      <c r="H7" s="207"/>
      <c r="I7" s="207"/>
      <c r="J7" s="209"/>
      <c r="AR7" s="951"/>
      <c r="AS7" s="952"/>
    </row>
    <row r="8" spans="2:45" ht="13.5">
      <c r="B8" s="210"/>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795"/>
      <c r="AR8" s="796"/>
      <c r="AS8" s="797"/>
    </row>
    <row r="9" spans="2:45" ht="15.75">
      <c r="B9" s="798" t="s">
        <v>431</v>
      </c>
      <c r="C9" s="798" t="s">
        <v>430</v>
      </c>
      <c r="D9" s="798" t="s">
        <v>471</v>
      </c>
      <c r="E9" s="798" t="s">
        <v>474</v>
      </c>
      <c r="F9" s="798" t="s">
        <v>475</v>
      </c>
      <c r="G9" s="798" t="s">
        <v>427</v>
      </c>
      <c r="H9" s="798" t="s">
        <v>421</v>
      </c>
      <c r="I9" s="798" t="s">
        <v>503</v>
      </c>
      <c r="J9" s="798" t="s">
        <v>7</v>
      </c>
      <c r="K9" s="847" t="s">
        <v>346</v>
      </c>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956" t="s">
        <v>347</v>
      </c>
      <c r="AR9" s="804" t="s">
        <v>348</v>
      </c>
      <c r="AS9" s="804" t="s">
        <v>378</v>
      </c>
    </row>
    <row r="10" spans="2:45" ht="15.75">
      <c r="B10" s="798"/>
      <c r="C10" s="798"/>
      <c r="D10" s="798"/>
      <c r="E10" s="798"/>
      <c r="F10" s="798"/>
      <c r="G10" s="798"/>
      <c r="H10" s="798"/>
      <c r="I10" s="798"/>
      <c r="J10" s="798"/>
      <c r="K10" s="972" t="s">
        <v>422</v>
      </c>
      <c r="L10" s="972"/>
      <c r="M10" s="972"/>
      <c r="N10" s="972"/>
      <c r="O10" s="972"/>
      <c r="P10" s="972"/>
      <c r="Q10" s="972"/>
      <c r="R10" s="972"/>
      <c r="S10" s="972" t="s">
        <v>423</v>
      </c>
      <c r="T10" s="972"/>
      <c r="U10" s="972"/>
      <c r="V10" s="972"/>
      <c r="W10" s="972"/>
      <c r="X10" s="972"/>
      <c r="Y10" s="972"/>
      <c r="Z10" s="972"/>
      <c r="AA10" s="972" t="s">
        <v>424</v>
      </c>
      <c r="AB10" s="972"/>
      <c r="AC10" s="972"/>
      <c r="AD10" s="972"/>
      <c r="AE10" s="972"/>
      <c r="AF10" s="972"/>
      <c r="AG10" s="972"/>
      <c r="AH10" s="972"/>
      <c r="AI10" s="972" t="s">
        <v>425</v>
      </c>
      <c r="AJ10" s="972"/>
      <c r="AK10" s="972"/>
      <c r="AL10" s="972"/>
      <c r="AM10" s="972"/>
      <c r="AN10" s="972"/>
      <c r="AO10" s="972"/>
      <c r="AP10" s="972"/>
      <c r="AQ10" s="803"/>
      <c r="AR10" s="804"/>
      <c r="AS10" s="804"/>
    </row>
    <row r="11" spans="2:45" ht="15.75">
      <c r="B11" s="798"/>
      <c r="C11" s="798"/>
      <c r="D11" s="798"/>
      <c r="E11" s="798"/>
      <c r="F11" s="798"/>
      <c r="G11" s="798"/>
      <c r="H11" s="798"/>
      <c r="I11" s="798"/>
      <c r="J11" s="798"/>
      <c r="K11" s="972" t="s">
        <v>353</v>
      </c>
      <c r="L11" s="972"/>
      <c r="M11" s="972" t="s">
        <v>354</v>
      </c>
      <c r="N11" s="972"/>
      <c r="O11" s="973" t="s">
        <v>355</v>
      </c>
      <c r="P11" s="974"/>
      <c r="Q11" s="958" t="s">
        <v>356</v>
      </c>
      <c r="R11" s="959"/>
      <c r="S11" s="972" t="s">
        <v>429</v>
      </c>
      <c r="T11" s="972"/>
      <c r="U11" s="972" t="s">
        <v>358</v>
      </c>
      <c r="V11" s="972"/>
      <c r="W11" s="972" t="s">
        <v>359</v>
      </c>
      <c r="X11" s="972"/>
      <c r="Y11" s="958" t="s">
        <v>356</v>
      </c>
      <c r="Z11" s="959"/>
      <c r="AA11" s="972" t="s">
        <v>360</v>
      </c>
      <c r="AB11" s="972"/>
      <c r="AC11" s="972" t="s">
        <v>361</v>
      </c>
      <c r="AD11" s="972"/>
      <c r="AE11" s="972" t="s">
        <v>362</v>
      </c>
      <c r="AF11" s="972"/>
      <c r="AG11" s="958" t="s">
        <v>356</v>
      </c>
      <c r="AH11" s="959"/>
      <c r="AI11" s="972" t="s">
        <v>363</v>
      </c>
      <c r="AJ11" s="972"/>
      <c r="AK11" s="972" t="s">
        <v>364</v>
      </c>
      <c r="AL11" s="972"/>
      <c r="AM11" s="972" t="s">
        <v>365</v>
      </c>
      <c r="AN11" s="972"/>
      <c r="AO11" s="958" t="s">
        <v>426</v>
      </c>
      <c r="AP11" s="959"/>
      <c r="AQ11" s="803"/>
      <c r="AR11" s="804"/>
      <c r="AS11" s="804"/>
    </row>
    <row r="12" spans="2:45" ht="13.5">
      <c r="B12" s="846"/>
      <c r="C12" s="846"/>
      <c r="D12" s="846"/>
      <c r="E12" s="846"/>
      <c r="F12" s="846"/>
      <c r="G12" s="846"/>
      <c r="H12" s="846"/>
      <c r="I12" s="846"/>
      <c r="J12" s="846"/>
      <c r="K12" s="167" t="s">
        <v>366</v>
      </c>
      <c r="L12" s="168" t="s">
        <v>367</v>
      </c>
      <c r="M12" s="167" t="s">
        <v>366</v>
      </c>
      <c r="N12" s="168" t="s">
        <v>367</v>
      </c>
      <c r="O12" s="167" t="s">
        <v>366</v>
      </c>
      <c r="P12" s="168" t="s">
        <v>367</v>
      </c>
      <c r="Q12" s="169" t="s">
        <v>366</v>
      </c>
      <c r="R12" s="170" t="s">
        <v>367</v>
      </c>
      <c r="S12" s="167" t="s">
        <v>366</v>
      </c>
      <c r="T12" s="168" t="s">
        <v>367</v>
      </c>
      <c r="U12" s="167" t="s">
        <v>366</v>
      </c>
      <c r="V12" s="168" t="s">
        <v>367</v>
      </c>
      <c r="W12" s="167" t="s">
        <v>366</v>
      </c>
      <c r="X12" s="168" t="s">
        <v>367</v>
      </c>
      <c r="Y12" s="169" t="s">
        <v>366</v>
      </c>
      <c r="Z12" s="170" t="s">
        <v>367</v>
      </c>
      <c r="AA12" s="167" t="s">
        <v>366</v>
      </c>
      <c r="AB12" s="168" t="s">
        <v>367</v>
      </c>
      <c r="AC12" s="167" t="s">
        <v>366</v>
      </c>
      <c r="AD12" s="168" t="s">
        <v>367</v>
      </c>
      <c r="AE12" s="167" t="s">
        <v>366</v>
      </c>
      <c r="AF12" s="168" t="s">
        <v>367</v>
      </c>
      <c r="AG12" s="169" t="s">
        <v>366</v>
      </c>
      <c r="AH12" s="170" t="s">
        <v>367</v>
      </c>
      <c r="AI12" s="167" t="s">
        <v>366</v>
      </c>
      <c r="AJ12" s="168" t="s">
        <v>367</v>
      </c>
      <c r="AK12" s="167" t="s">
        <v>366</v>
      </c>
      <c r="AL12" s="168" t="s">
        <v>367</v>
      </c>
      <c r="AM12" s="167" t="s">
        <v>366</v>
      </c>
      <c r="AN12" s="168" t="s">
        <v>367</v>
      </c>
      <c r="AO12" s="169" t="s">
        <v>366</v>
      </c>
      <c r="AP12" s="170" t="s">
        <v>367</v>
      </c>
      <c r="AQ12" s="803"/>
      <c r="AR12" s="804"/>
      <c r="AS12" s="804"/>
    </row>
    <row r="13" spans="2:45" ht="276" customHeight="1">
      <c r="B13" s="924" t="s">
        <v>914</v>
      </c>
      <c r="C13" s="400" t="s">
        <v>825</v>
      </c>
      <c r="D13" s="393">
        <v>1</v>
      </c>
      <c r="E13" s="433" t="s">
        <v>826</v>
      </c>
      <c r="F13" s="434" t="s">
        <v>827</v>
      </c>
      <c r="G13" s="405" t="s">
        <v>844</v>
      </c>
      <c r="H13" s="402" t="s">
        <v>1137</v>
      </c>
      <c r="I13" s="391" t="s">
        <v>828</v>
      </c>
      <c r="J13" s="403" t="s">
        <v>829</v>
      </c>
      <c r="K13" s="404">
        <v>1</v>
      </c>
      <c r="L13" s="404">
        <v>1</v>
      </c>
      <c r="M13" s="404">
        <v>1</v>
      </c>
      <c r="N13" s="404">
        <v>1</v>
      </c>
      <c r="O13" s="404">
        <v>1</v>
      </c>
      <c r="P13" s="404">
        <v>1</v>
      </c>
      <c r="Q13" s="246">
        <v>1</v>
      </c>
      <c r="R13" s="246">
        <v>1</v>
      </c>
      <c r="S13" s="404">
        <v>1</v>
      </c>
      <c r="T13" s="404">
        <v>1</v>
      </c>
      <c r="U13" s="404">
        <v>1</v>
      </c>
      <c r="V13" s="404">
        <v>1</v>
      </c>
      <c r="W13" s="404">
        <v>1</v>
      </c>
      <c r="X13" s="404">
        <v>1</v>
      </c>
      <c r="Y13" s="246">
        <v>1</v>
      </c>
      <c r="Z13" s="246">
        <v>1</v>
      </c>
      <c r="AA13" s="404">
        <v>1</v>
      </c>
      <c r="AB13" s="404"/>
      <c r="AC13" s="404">
        <v>1</v>
      </c>
      <c r="AD13" s="404"/>
      <c r="AE13" s="404">
        <v>1</v>
      </c>
      <c r="AF13" s="404"/>
      <c r="AG13" s="246">
        <v>1</v>
      </c>
      <c r="AH13" s="246">
        <v>0</v>
      </c>
      <c r="AI13" s="404">
        <v>1</v>
      </c>
      <c r="AJ13" s="404"/>
      <c r="AK13" s="404">
        <v>1</v>
      </c>
      <c r="AL13" s="404"/>
      <c r="AM13" s="404">
        <v>1</v>
      </c>
      <c r="AN13" s="404"/>
      <c r="AO13" s="246">
        <v>1</v>
      </c>
      <c r="AP13" s="246">
        <v>0</v>
      </c>
      <c r="AQ13" s="246">
        <v>1</v>
      </c>
      <c r="AR13" s="246">
        <v>0.5</v>
      </c>
      <c r="AS13" s="223">
        <f t="shared" ref="AS13:AS18" si="0">IF(AND(AR13&gt;0,AQ13&gt;0),AR13/AQ13,0)</f>
        <v>0.5</v>
      </c>
    </row>
    <row r="14" spans="2:45" ht="206.25" customHeight="1">
      <c r="B14" s="855"/>
      <c r="C14" s="435" t="s">
        <v>830</v>
      </c>
      <c r="D14" s="393">
        <v>1</v>
      </c>
      <c r="E14" s="433" t="s">
        <v>1136</v>
      </c>
      <c r="F14" s="434" t="s">
        <v>831</v>
      </c>
      <c r="G14" s="405" t="s">
        <v>844</v>
      </c>
      <c r="H14" s="402" t="s">
        <v>832</v>
      </c>
      <c r="I14" s="391" t="s">
        <v>833</v>
      </c>
      <c r="J14" s="403" t="s">
        <v>829</v>
      </c>
      <c r="K14" s="404">
        <v>1</v>
      </c>
      <c r="L14" s="404">
        <v>1</v>
      </c>
      <c r="M14" s="404">
        <v>1</v>
      </c>
      <c r="N14" s="404">
        <v>1</v>
      </c>
      <c r="O14" s="404">
        <v>1</v>
      </c>
      <c r="P14" s="404">
        <v>1</v>
      </c>
      <c r="Q14" s="246">
        <v>1</v>
      </c>
      <c r="R14" s="246">
        <v>1</v>
      </c>
      <c r="S14" s="404">
        <v>1</v>
      </c>
      <c r="T14" s="404">
        <v>1</v>
      </c>
      <c r="U14" s="404">
        <v>1</v>
      </c>
      <c r="V14" s="404">
        <v>1</v>
      </c>
      <c r="W14" s="404">
        <v>1</v>
      </c>
      <c r="X14" s="404">
        <v>1</v>
      </c>
      <c r="Y14" s="246">
        <v>1</v>
      </c>
      <c r="Z14" s="246">
        <v>1</v>
      </c>
      <c r="AA14" s="404">
        <v>1</v>
      </c>
      <c r="AB14" s="404"/>
      <c r="AC14" s="404">
        <v>1</v>
      </c>
      <c r="AD14" s="404"/>
      <c r="AE14" s="404">
        <v>1</v>
      </c>
      <c r="AF14" s="404"/>
      <c r="AG14" s="246">
        <v>1</v>
      </c>
      <c r="AH14" s="246">
        <v>0</v>
      </c>
      <c r="AI14" s="404">
        <v>1</v>
      </c>
      <c r="AJ14" s="404"/>
      <c r="AK14" s="404">
        <v>1</v>
      </c>
      <c r="AL14" s="404"/>
      <c r="AM14" s="404">
        <v>1</v>
      </c>
      <c r="AN14" s="404"/>
      <c r="AO14" s="246">
        <v>1</v>
      </c>
      <c r="AP14" s="246">
        <v>0</v>
      </c>
      <c r="AQ14" s="246">
        <v>1</v>
      </c>
      <c r="AR14" s="246">
        <v>0.5</v>
      </c>
      <c r="AS14" s="223">
        <f t="shared" si="0"/>
        <v>0.5</v>
      </c>
    </row>
    <row r="15" spans="2:45" ht="125.25" customHeight="1">
      <c r="B15" s="855"/>
      <c r="C15" s="400" t="s">
        <v>834</v>
      </c>
      <c r="D15" s="393">
        <v>1</v>
      </c>
      <c r="E15" s="433" t="s">
        <v>835</v>
      </c>
      <c r="F15" s="434" t="s">
        <v>831</v>
      </c>
      <c r="G15" s="405" t="s">
        <v>844</v>
      </c>
      <c r="H15" s="402" t="s">
        <v>832</v>
      </c>
      <c r="I15" s="391" t="s">
        <v>836</v>
      </c>
      <c r="J15" s="403" t="s">
        <v>829</v>
      </c>
      <c r="K15" s="404">
        <v>1</v>
      </c>
      <c r="L15" s="404">
        <v>1</v>
      </c>
      <c r="M15" s="404">
        <v>1</v>
      </c>
      <c r="N15" s="404">
        <v>1</v>
      </c>
      <c r="O15" s="404">
        <v>1</v>
      </c>
      <c r="P15" s="404">
        <v>1</v>
      </c>
      <c r="Q15" s="246">
        <v>1</v>
      </c>
      <c r="R15" s="246">
        <v>1</v>
      </c>
      <c r="S15" s="404">
        <v>1</v>
      </c>
      <c r="T15" s="404">
        <v>1</v>
      </c>
      <c r="U15" s="404">
        <v>1</v>
      </c>
      <c r="V15" s="404">
        <v>1</v>
      </c>
      <c r="W15" s="404">
        <v>1</v>
      </c>
      <c r="X15" s="404">
        <v>1</v>
      </c>
      <c r="Y15" s="246">
        <v>1</v>
      </c>
      <c r="Z15" s="246">
        <v>1</v>
      </c>
      <c r="AA15" s="404">
        <v>1</v>
      </c>
      <c r="AB15" s="404"/>
      <c r="AC15" s="404">
        <v>1</v>
      </c>
      <c r="AD15" s="404"/>
      <c r="AE15" s="404">
        <v>1</v>
      </c>
      <c r="AF15" s="404"/>
      <c r="AG15" s="246">
        <v>1</v>
      </c>
      <c r="AH15" s="246">
        <v>0</v>
      </c>
      <c r="AI15" s="404">
        <v>1</v>
      </c>
      <c r="AJ15" s="404"/>
      <c r="AK15" s="404">
        <v>1</v>
      </c>
      <c r="AL15" s="404"/>
      <c r="AM15" s="404">
        <v>1</v>
      </c>
      <c r="AN15" s="404"/>
      <c r="AO15" s="246">
        <v>1</v>
      </c>
      <c r="AP15" s="246">
        <v>0</v>
      </c>
      <c r="AQ15" s="246">
        <v>1</v>
      </c>
      <c r="AR15" s="246">
        <v>0.5</v>
      </c>
      <c r="AS15" s="223">
        <f t="shared" si="0"/>
        <v>0.5</v>
      </c>
    </row>
    <row r="16" spans="2:45" ht="144" customHeight="1">
      <c r="B16" s="855"/>
      <c r="C16" s="400" t="s">
        <v>837</v>
      </c>
      <c r="D16" s="393">
        <v>1</v>
      </c>
      <c r="E16" s="433" t="s">
        <v>838</v>
      </c>
      <c r="F16" s="434" t="s">
        <v>839</v>
      </c>
      <c r="G16" s="405" t="s">
        <v>844</v>
      </c>
      <c r="H16" s="402" t="s">
        <v>840</v>
      </c>
      <c r="I16" s="391" t="s">
        <v>841</v>
      </c>
      <c r="J16" s="403" t="s">
        <v>829</v>
      </c>
      <c r="K16" s="404">
        <v>1</v>
      </c>
      <c r="L16" s="404">
        <v>1</v>
      </c>
      <c r="M16" s="404">
        <v>1</v>
      </c>
      <c r="N16" s="404">
        <v>1</v>
      </c>
      <c r="O16" s="404">
        <v>1</v>
      </c>
      <c r="P16" s="404">
        <v>1</v>
      </c>
      <c r="Q16" s="246">
        <v>1</v>
      </c>
      <c r="R16" s="246">
        <v>1</v>
      </c>
      <c r="S16" s="404">
        <v>1</v>
      </c>
      <c r="T16" s="404">
        <v>1</v>
      </c>
      <c r="U16" s="404">
        <v>1</v>
      </c>
      <c r="V16" s="404">
        <v>1</v>
      </c>
      <c r="W16" s="404">
        <v>1</v>
      </c>
      <c r="X16" s="404">
        <v>1</v>
      </c>
      <c r="Y16" s="246">
        <v>1</v>
      </c>
      <c r="Z16" s="246">
        <v>1</v>
      </c>
      <c r="AA16" s="404">
        <v>1</v>
      </c>
      <c r="AB16" s="404"/>
      <c r="AC16" s="404">
        <v>1</v>
      </c>
      <c r="AD16" s="404"/>
      <c r="AE16" s="404">
        <v>1</v>
      </c>
      <c r="AF16" s="404"/>
      <c r="AG16" s="246">
        <v>1</v>
      </c>
      <c r="AH16" s="246">
        <v>0</v>
      </c>
      <c r="AI16" s="404">
        <v>1</v>
      </c>
      <c r="AJ16" s="404"/>
      <c r="AK16" s="404">
        <v>1</v>
      </c>
      <c r="AL16" s="404"/>
      <c r="AM16" s="404">
        <v>1</v>
      </c>
      <c r="AN16" s="404"/>
      <c r="AO16" s="246">
        <v>1</v>
      </c>
      <c r="AP16" s="246">
        <v>0</v>
      </c>
      <c r="AQ16" s="246">
        <v>1</v>
      </c>
      <c r="AR16" s="246">
        <v>0.5</v>
      </c>
      <c r="AS16" s="223">
        <f t="shared" si="0"/>
        <v>0.5</v>
      </c>
    </row>
    <row r="17" spans="2:45" ht="197.25" customHeight="1">
      <c r="B17" s="856"/>
      <c r="C17" s="400" t="s">
        <v>842</v>
      </c>
      <c r="D17" s="393">
        <v>1</v>
      </c>
      <c r="E17" s="433" t="s">
        <v>826</v>
      </c>
      <c r="F17" s="434" t="s">
        <v>986</v>
      </c>
      <c r="G17" s="405" t="s">
        <v>844</v>
      </c>
      <c r="H17" s="402" t="s">
        <v>1137</v>
      </c>
      <c r="I17" s="391" t="s">
        <v>843</v>
      </c>
      <c r="J17" s="403" t="s">
        <v>829</v>
      </c>
      <c r="K17" s="404">
        <v>1</v>
      </c>
      <c r="L17" s="404">
        <v>1</v>
      </c>
      <c r="M17" s="404">
        <v>1</v>
      </c>
      <c r="N17" s="404">
        <v>1</v>
      </c>
      <c r="O17" s="404">
        <v>1</v>
      </c>
      <c r="P17" s="404">
        <v>1</v>
      </c>
      <c r="Q17" s="246">
        <v>1</v>
      </c>
      <c r="R17" s="246">
        <v>1</v>
      </c>
      <c r="S17" s="404">
        <v>1</v>
      </c>
      <c r="T17" s="404">
        <v>1</v>
      </c>
      <c r="U17" s="404">
        <v>1</v>
      </c>
      <c r="V17" s="404">
        <v>1</v>
      </c>
      <c r="W17" s="404">
        <v>1</v>
      </c>
      <c r="X17" s="404">
        <v>1</v>
      </c>
      <c r="Y17" s="246">
        <v>1</v>
      </c>
      <c r="Z17" s="246">
        <v>1</v>
      </c>
      <c r="AA17" s="404">
        <v>1</v>
      </c>
      <c r="AB17" s="404"/>
      <c r="AC17" s="404">
        <v>1</v>
      </c>
      <c r="AD17" s="404"/>
      <c r="AE17" s="404">
        <v>1</v>
      </c>
      <c r="AF17" s="404"/>
      <c r="AG17" s="246">
        <v>1</v>
      </c>
      <c r="AH17" s="246">
        <v>0</v>
      </c>
      <c r="AI17" s="404">
        <v>1</v>
      </c>
      <c r="AJ17" s="404"/>
      <c r="AK17" s="404">
        <v>1</v>
      </c>
      <c r="AL17" s="404"/>
      <c r="AM17" s="404">
        <v>1</v>
      </c>
      <c r="AN17" s="404"/>
      <c r="AO17" s="246">
        <v>1</v>
      </c>
      <c r="AP17" s="246">
        <v>0</v>
      </c>
      <c r="AQ17" s="246">
        <v>1</v>
      </c>
      <c r="AR17" s="246">
        <v>0.5</v>
      </c>
      <c r="AS17" s="223">
        <f t="shared" si="0"/>
        <v>0.5</v>
      </c>
    </row>
    <row r="18" spans="2:45" ht="356.25">
      <c r="B18" s="248" t="s">
        <v>907</v>
      </c>
      <c r="C18" s="224" t="s">
        <v>904</v>
      </c>
      <c r="D18" s="225">
        <v>1</v>
      </c>
      <c r="E18" s="226" t="s">
        <v>855</v>
      </c>
      <c r="F18" s="227" t="s">
        <v>856</v>
      </c>
      <c r="G18" s="228" t="s">
        <v>844</v>
      </c>
      <c r="H18" s="229" t="s">
        <v>857</v>
      </c>
      <c r="I18" s="230" t="s">
        <v>858</v>
      </c>
      <c r="J18" s="231" t="s">
        <v>963</v>
      </c>
      <c r="K18" s="232">
        <v>2.5757575757575757E-2</v>
      </c>
      <c r="L18" s="232">
        <v>2.5757575757575757E-2</v>
      </c>
      <c r="M18" s="232">
        <v>0.23575757575757575</v>
      </c>
      <c r="N18" s="232">
        <v>0.22</v>
      </c>
      <c r="O18" s="232">
        <v>0.16909090909090907</v>
      </c>
      <c r="P18" s="232">
        <v>0.16</v>
      </c>
      <c r="Q18" s="233">
        <v>0.43060606060606055</v>
      </c>
      <c r="R18" s="233">
        <v>0.40575757575757576</v>
      </c>
      <c r="S18" s="232">
        <v>0.13575757575757574</v>
      </c>
      <c r="T18" s="232">
        <v>0.14000000000000001</v>
      </c>
      <c r="U18" s="232">
        <v>0.10242424242424242</v>
      </c>
      <c r="V18" s="232">
        <v>0.1</v>
      </c>
      <c r="W18" s="232">
        <v>3.5757575757575759E-2</v>
      </c>
      <c r="X18" s="232">
        <v>0.04</v>
      </c>
      <c r="Y18" s="233">
        <v>0.27393939393939393</v>
      </c>
      <c r="Z18" s="233">
        <v>0.28000000000000003</v>
      </c>
      <c r="AA18" s="232">
        <v>3.5757575757575759E-2</v>
      </c>
      <c r="AB18" s="232"/>
      <c r="AC18" s="232">
        <v>8.5757575757575755E-2</v>
      </c>
      <c r="AD18" s="232"/>
      <c r="AE18" s="232">
        <v>3.5757575757575759E-2</v>
      </c>
      <c r="AF18" s="232"/>
      <c r="AG18" s="233">
        <v>0.15727272727272729</v>
      </c>
      <c r="AH18" s="233">
        <v>0</v>
      </c>
      <c r="AI18" s="232">
        <v>3.5757575757575759E-2</v>
      </c>
      <c r="AJ18" s="232"/>
      <c r="AK18" s="232">
        <v>8.5757575757575755E-2</v>
      </c>
      <c r="AL18" s="232"/>
      <c r="AM18" s="232">
        <v>1.6666666666666666E-2</v>
      </c>
      <c r="AN18" s="232"/>
      <c r="AO18" s="233">
        <v>0.13818181818181818</v>
      </c>
      <c r="AP18" s="233">
        <v>0</v>
      </c>
      <c r="AQ18" s="233">
        <v>1</v>
      </c>
      <c r="AR18" s="233">
        <v>0.68575757575757579</v>
      </c>
      <c r="AS18" s="150">
        <f t="shared" si="0"/>
        <v>0.68575757575757579</v>
      </c>
    </row>
    <row r="19" spans="2:45" ht="23.25">
      <c r="B19" s="964" t="s">
        <v>377</v>
      </c>
      <c r="C19" s="965"/>
      <c r="D19" s="965"/>
      <c r="E19" s="965"/>
      <c r="F19" s="965"/>
      <c r="G19" s="965"/>
      <c r="H19" s="965"/>
      <c r="I19" s="965"/>
      <c r="J19" s="965"/>
      <c r="K19" s="965"/>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s="965"/>
      <c r="AJ19" s="965"/>
      <c r="AK19" s="965"/>
      <c r="AL19" s="965"/>
      <c r="AM19" s="965"/>
      <c r="AN19" s="965"/>
      <c r="AO19" s="965"/>
      <c r="AP19" s="965"/>
      <c r="AQ19" s="965"/>
      <c r="AR19" s="966"/>
      <c r="AS19" s="174">
        <f>AVERAGE(AS13:AS17)</f>
        <v>0.5</v>
      </c>
    </row>
    <row r="20" spans="2:45">
      <c r="B20" s="239"/>
      <c r="C20" s="239"/>
      <c r="D20" s="240"/>
      <c r="E20" s="239"/>
      <c r="F20" s="239"/>
      <c r="G20" s="239"/>
      <c r="H20" s="239"/>
      <c r="I20" s="239"/>
      <c r="J20" s="241"/>
    </row>
    <row r="21" spans="2:45" ht="15.75">
      <c r="B21" s="175" t="s">
        <v>185</v>
      </c>
      <c r="C21" s="843"/>
      <c r="D21" s="844"/>
      <c r="E21" s="844"/>
      <c r="F21" s="844"/>
      <c r="G21" s="844"/>
      <c r="H21" s="844"/>
      <c r="I21" s="844"/>
      <c r="J21" s="845"/>
    </row>
    <row r="22" spans="2:45">
      <c r="B22" s="239"/>
      <c r="C22" s="834"/>
      <c r="D22" s="834"/>
      <c r="E22" s="834"/>
      <c r="F22" s="834"/>
      <c r="G22" s="834"/>
      <c r="H22" s="834"/>
      <c r="I22" s="834"/>
      <c r="J22" s="834"/>
    </row>
    <row r="23" spans="2:45">
      <c r="B23" s="176" t="s">
        <v>428</v>
      </c>
      <c r="C23" s="829">
        <v>43448</v>
      </c>
      <c r="D23" s="830"/>
      <c r="E23" s="239"/>
      <c r="F23" s="239"/>
      <c r="G23" s="242" t="s">
        <v>372</v>
      </c>
      <c r="H23" s="831"/>
      <c r="I23" s="831"/>
      <c r="J23" s="831"/>
    </row>
    <row r="24" spans="2:45">
      <c r="B24" s="239"/>
      <c r="C24" s="239"/>
      <c r="D24" s="240"/>
      <c r="E24" s="239"/>
      <c r="F24" s="239"/>
      <c r="G24" s="239"/>
      <c r="H24" s="239"/>
      <c r="I24" s="239"/>
      <c r="J24" s="241"/>
    </row>
    <row r="25" spans="2:45">
      <c r="B25" s="239"/>
      <c r="C25" s="239"/>
      <c r="D25" s="240"/>
      <c r="E25" s="239"/>
      <c r="F25" s="239"/>
      <c r="G25" s="239"/>
      <c r="H25" s="239"/>
      <c r="I25" s="239"/>
      <c r="J25" s="241"/>
    </row>
    <row r="26" spans="2:45">
      <c r="B26" s="239"/>
      <c r="C26" s="239"/>
      <c r="D26" s="240"/>
      <c r="E26" s="239"/>
      <c r="F26" s="239"/>
      <c r="G26" s="239"/>
      <c r="H26" s="239"/>
      <c r="I26" s="239"/>
      <c r="J26" s="241"/>
    </row>
    <row r="27" spans="2:45">
      <c r="B27" s="239"/>
      <c r="C27" s="239"/>
      <c r="D27" s="240"/>
      <c r="E27" s="833"/>
      <c r="F27" s="833"/>
      <c r="G27" s="833"/>
      <c r="H27" s="833"/>
      <c r="I27" s="527"/>
      <c r="J27" s="239"/>
    </row>
    <row r="28" spans="2:45">
      <c r="B28" s="239"/>
      <c r="C28" s="239"/>
      <c r="D28" s="240"/>
      <c r="E28" s="239"/>
      <c r="F28" s="239"/>
      <c r="G28" s="241"/>
      <c r="H28" s="239"/>
      <c r="I28" s="239"/>
      <c r="J28" s="239"/>
    </row>
    <row r="29" spans="2:45">
      <c r="B29" s="239"/>
      <c r="C29" s="239"/>
      <c r="D29" s="240"/>
      <c r="E29" s="833"/>
      <c r="F29" s="833"/>
      <c r="G29" s="833"/>
      <c r="H29" s="833"/>
      <c r="I29" s="527"/>
      <c r="J29" s="239"/>
    </row>
    <row r="30" spans="2:45">
      <c r="B30" s="239"/>
      <c r="C30" s="239"/>
      <c r="D30" s="240"/>
      <c r="E30" s="239"/>
      <c r="F30" s="239"/>
      <c r="G30" s="241"/>
      <c r="H30" s="239"/>
      <c r="I30" s="239"/>
      <c r="J30" s="239"/>
    </row>
    <row r="31" spans="2:45">
      <c r="B31" s="239"/>
      <c r="C31" s="239"/>
      <c r="D31" s="240"/>
      <c r="E31" s="833"/>
      <c r="F31" s="833"/>
      <c r="G31" s="833"/>
      <c r="H31" s="833"/>
      <c r="I31" s="527"/>
      <c r="J31" s="239"/>
    </row>
  </sheetData>
  <sheetProtection algorithmName="SHA-512" hashValue="1Py4nisUCmMCftq/uip52cLBqPH8eicNPGioR+PZCu9U6oCkiGjV2Z/rizcRfDKZ9oJhQAVXLpq1rVa6A2hBDg==" saltValue="s4mP8eX+JaR9OcAQSs0Mtw==" spinCount="100000" sheet="1" objects="1" scenarios="1"/>
  <mergeCells count="49">
    <mergeCell ref="AR7:AS7"/>
    <mergeCell ref="B13:B1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S10:Z10"/>
    <mergeCell ref="AA10:AH10"/>
    <mergeCell ref="AI10:AP10"/>
    <mergeCell ref="K11:L11"/>
    <mergeCell ref="M11:N11"/>
    <mergeCell ref="O11:P11"/>
    <mergeCell ref="Q11:R11"/>
    <mergeCell ref="S11:T11"/>
    <mergeCell ref="U11:V11"/>
    <mergeCell ref="W11:X11"/>
    <mergeCell ref="E27:H27"/>
    <mergeCell ref="E29:H29"/>
    <mergeCell ref="E31:H31"/>
    <mergeCell ref="AM11:AN11"/>
    <mergeCell ref="AO11:AP11"/>
    <mergeCell ref="B19:AR19"/>
    <mergeCell ref="C21:J21"/>
    <mergeCell ref="C22:J22"/>
    <mergeCell ref="C23:D23"/>
    <mergeCell ref="H23:J23"/>
    <mergeCell ref="AA11:AB11"/>
    <mergeCell ref="AC11:AD11"/>
    <mergeCell ref="AE11:AF11"/>
    <mergeCell ref="AG11:AH11"/>
    <mergeCell ref="AI11:AJ11"/>
    <mergeCell ref="AK11:AL11"/>
  </mergeCells>
  <conditionalFormatting sqref="AS13">
    <cfRule type="cellIs" dxfId="50" priority="13" operator="between">
      <formula>0.7</formula>
      <formula>1</formula>
    </cfRule>
    <cfRule type="cellIs" dxfId="49" priority="14" operator="between">
      <formula>0.51</formula>
      <formula>0.69</formula>
    </cfRule>
    <cfRule type="cellIs" dxfId="48" priority="15" operator="between">
      <formula>0</formula>
      <formula>0.5</formula>
    </cfRule>
  </conditionalFormatting>
  <conditionalFormatting sqref="AS14:AS16">
    <cfRule type="cellIs" dxfId="47" priority="10" operator="between">
      <formula>0.7</formula>
      <formula>1</formula>
    </cfRule>
    <cfRule type="cellIs" dxfId="46" priority="11" operator="between">
      <formula>0.51</formula>
      <formula>0.69</formula>
    </cfRule>
    <cfRule type="cellIs" dxfId="45" priority="12" operator="between">
      <formula>0</formula>
      <formula>0.5</formula>
    </cfRule>
  </conditionalFormatting>
  <conditionalFormatting sqref="AS17">
    <cfRule type="cellIs" dxfId="44" priority="4" operator="between">
      <formula>0.7</formula>
      <formula>1</formula>
    </cfRule>
    <cfRule type="cellIs" dxfId="43" priority="5" operator="between">
      <formula>0.51</formula>
      <formula>0.69</formula>
    </cfRule>
    <cfRule type="cellIs" dxfId="42" priority="6" operator="between">
      <formula>0</formula>
      <formula>0.5</formula>
    </cfRule>
  </conditionalFormatting>
  <conditionalFormatting sqref="AS18">
    <cfRule type="cellIs" dxfId="41" priority="1" operator="between">
      <formula>0.7</formula>
      <formula>1</formula>
    </cfRule>
    <cfRule type="cellIs" dxfId="40" priority="2" operator="between">
      <formula>0.51</formula>
      <formula>0.69</formula>
    </cfRule>
    <cfRule type="cellIs" dxfId="39" priority="3" operator="between">
      <formula>0</formula>
      <formula>0.5</formula>
    </cfRule>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9FF33"/>
  </sheetPr>
  <dimension ref="B1:AS26"/>
  <sheetViews>
    <sheetView showGridLines="0" zoomScale="55" zoomScaleNormal="55" workbookViewId="0">
      <selection activeCell="G13" sqref="G13"/>
    </sheetView>
  </sheetViews>
  <sheetFormatPr baseColWidth="10" defaultColWidth="17.28515625" defaultRowHeight="15" customHeight="1"/>
  <cols>
    <col min="1" max="1" width="4.28515625" style="158" customWidth="1"/>
    <col min="2" max="2" width="52.28515625" style="200" customWidth="1"/>
    <col min="3" max="3" width="34.85546875" style="200" customWidth="1"/>
    <col min="4" max="4" width="21.42578125" style="201" customWidth="1"/>
    <col min="5" max="5" width="28.7109375" style="200" customWidth="1"/>
    <col min="6" max="7" width="21.42578125" style="200" customWidth="1"/>
    <col min="8" max="8" width="28.5703125" style="200" customWidth="1"/>
    <col min="9" max="9" width="50" style="200" customWidth="1"/>
    <col min="10" max="10" width="28.5703125" style="202" customWidth="1"/>
    <col min="11" max="42" width="14.28515625" style="158" customWidth="1"/>
    <col min="43" max="43" width="14.85546875" style="158" customWidth="1"/>
    <col min="44" max="45" width="15" style="158" customWidth="1"/>
    <col min="46" max="16384" width="17.28515625" style="158"/>
  </cols>
  <sheetData>
    <row r="1" spans="2:45" ht="18" thickBot="1"/>
    <row r="2" spans="2:45" ht="15.75">
      <c r="B2" s="777"/>
      <c r="C2" s="780" t="s">
        <v>467</v>
      </c>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c r="AP2" s="781"/>
      <c r="AQ2" s="782"/>
      <c r="AR2" s="789" t="s">
        <v>435</v>
      </c>
      <c r="AS2" s="790"/>
    </row>
    <row r="3" spans="2:45" ht="15.75">
      <c r="B3" s="778"/>
      <c r="C3" s="783"/>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c r="AM3" s="784"/>
      <c r="AN3" s="784"/>
      <c r="AO3" s="784"/>
      <c r="AP3" s="784"/>
      <c r="AQ3" s="851"/>
      <c r="AR3" s="203" t="s">
        <v>432</v>
      </c>
      <c r="AS3" s="204" t="s">
        <v>433</v>
      </c>
    </row>
    <row r="4" spans="2:45">
      <c r="B4" s="778"/>
      <c r="C4" s="783"/>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851"/>
      <c r="AR4" s="205">
        <v>3</v>
      </c>
      <c r="AS4" s="206" t="s">
        <v>511</v>
      </c>
    </row>
    <row r="5" spans="2:45" ht="15.75">
      <c r="B5" s="778"/>
      <c r="C5" s="783"/>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c r="AM5" s="784"/>
      <c r="AN5" s="784"/>
      <c r="AO5" s="784"/>
      <c r="AP5" s="784"/>
      <c r="AQ5" s="851"/>
      <c r="AR5" s="852" t="s">
        <v>434</v>
      </c>
      <c r="AS5" s="853"/>
    </row>
    <row r="6" spans="2:45" ht="15.75" thickBot="1">
      <c r="B6" s="779"/>
      <c r="C6" s="786"/>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8"/>
      <c r="AR6" s="793" t="s">
        <v>508</v>
      </c>
      <c r="AS6" s="794"/>
    </row>
    <row r="7" spans="2:45" ht="17.25">
      <c r="B7" s="207"/>
      <c r="C7" s="207"/>
      <c r="D7" s="208"/>
      <c r="E7" s="207"/>
      <c r="F7" s="207"/>
      <c r="G7" s="207"/>
      <c r="H7" s="207"/>
      <c r="I7" s="207"/>
      <c r="J7" s="209"/>
      <c r="AR7" s="775"/>
      <c r="AS7" s="776"/>
    </row>
    <row r="8" spans="2:45" ht="13.5">
      <c r="B8" s="210"/>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795"/>
      <c r="AR8" s="796"/>
      <c r="AS8" s="797"/>
    </row>
    <row r="9" spans="2:45" ht="15.75">
      <c r="B9" s="798" t="s">
        <v>431</v>
      </c>
      <c r="C9" s="798" t="s">
        <v>430</v>
      </c>
      <c r="D9" s="798" t="s">
        <v>471</v>
      </c>
      <c r="E9" s="798" t="s">
        <v>474</v>
      </c>
      <c r="F9" s="798" t="s">
        <v>475</v>
      </c>
      <c r="G9" s="798" t="s">
        <v>427</v>
      </c>
      <c r="H9" s="798" t="s">
        <v>421</v>
      </c>
      <c r="I9" s="798" t="s">
        <v>503</v>
      </c>
      <c r="J9" s="798" t="s">
        <v>7</v>
      </c>
      <c r="K9" s="847" t="s">
        <v>346</v>
      </c>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03" t="s">
        <v>347</v>
      </c>
      <c r="AR9" s="804" t="s">
        <v>348</v>
      </c>
      <c r="AS9" s="804" t="s">
        <v>378</v>
      </c>
    </row>
    <row r="10" spans="2:45" ht="15.75">
      <c r="B10" s="798"/>
      <c r="C10" s="798"/>
      <c r="D10" s="798"/>
      <c r="E10" s="798"/>
      <c r="F10" s="798"/>
      <c r="G10" s="798"/>
      <c r="H10" s="798"/>
      <c r="I10" s="798"/>
      <c r="J10" s="798"/>
      <c r="K10" s="835" t="s">
        <v>422</v>
      </c>
      <c r="L10" s="835"/>
      <c r="M10" s="835"/>
      <c r="N10" s="835"/>
      <c r="O10" s="835"/>
      <c r="P10" s="835"/>
      <c r="Q10" s="835"/>
      <c r="R10" s="835"/>
      <c r="S10" s="835" t="s">
        <v>423</v>
      </c>
      <c r="T10" s="835"/>
      <c r="U10" s="835"/>
      <c r="V10" s="835"/>
      <c r="W10" s="835"/>
      <c r="X10" s="835"/>
      <c r="Y10" s="835"/>
      <c r="Z10" s="835"/>
      <c r="AA10" s="835" t="s">
        <v>424</v>
      </c>
      <c r="AB10" s="835"/>
      <c r="AC10" s="835"/>
      <c r="AD10" s="835"/>
      <c r="AE10" s="835"/>
      <c r="AF10" s="835"/>
      <c r="AG10" s="835"/>
      <c r="AH10" s="835"/>
      <c r="AI10" s="835" t="s">
        <v>425</v>
      </c>
      <c r="AJ10" s="835"/>
      <c r="AK10" s="835"/>
      <c r="AL10" s="835"/>
      <c r="AM10" s="835"/>
      <c r="AN10" s="835"/>
      <c r="AO10" s="835"/>
      <c r="AP10" s="835"/>
      <c r="AQ10" s="803"/>
      <c r="AR10" s="804"/>
      <c r="AS10" s="804"/>
    </row>
    <row r="11" spans="2:45" ht="15.75">
      <c r="B11" s="798"/>
      <c r="C11" s="798"/>
      <c r="D11" s="798"/>
      <c r="E11" s="798"/>
      <c r="F11" s="798"/>
      <c r="G11" s="798"/>
      <c r="H11" s="798"/>
      <c r="I11" s="798"/>
      <c r="J11" s="798"/>
      <c r="K11" s="835" t="s">
        <v>353</v>
      </c>
      <c r="L11" s="835"/>
      <c r="M11" s="835" t="s">
        <v>354</v>
      </c>
      <c r="N11" s="835"/>
      <c r="O11" s="838" t="s">
        <v>355</v>
      </c>
      <c r="P11" s="839"/>
      <c r="Q11" s="836" t="s">
        <v>356</v>
      </c>
      <c r="R11" s="837"/>
      <c r="S11" s="835" t="s">
        <v>429</v>
      </c>
      <c r="T11" s="835"/>
      <c r="U11" s="835" t="s">
        <v>358</v>
      </c>
      <c r="V11" s="835"/>
      <c r="W11" s="835" t="s">
        <v>359</v>
      </c>
      <c r="X11" s="835"/>
      <c r="Y11" s="836" t="s">
        <v>356</v>
      </c>
      <c r="Z11" s="837"/>
      <c r="AA11" s="835" t="s">
        <v>360</v>
      </c>
      <c r="AB11" s="835"/>
      <c r="AC11" s="835" t="s">
        <v>361</v>
      </c>
      <c r="AD11" s="835"/>
      <c r="AE11" s="835" t="s">
        <v>362</v>
      </c>
      <c r="AF11" s="835"/>
      <c r="AG11" s="836" t="s">
        <v>356</v>
      </c>
      <c r="AH11" s="837"/>
      <c r="AI11" s="835" t="s">
        <v>363</v>
      </c>
      <c r="AJ11" s="835"/>
      <c r="AK11" s="835" t="s">
        <v>364</v>
      </c>
      <c r="AL11" s="835"/>
      <c r="AM11" s="835" t="s">
        <v>365</v>
      </c>
      <c r="AN11" s="835"/>
      <c r="AO11" s="836" t="s">
        <v>426</v>
      </c>
      <c r="AP11" s="837"/>
      <c r="AQ11" s="803"/>
      <c r="AR11" s="804"/>
      <c r="AS11" s="804"/>
    </row>
    <row r="12" spans="2:45" ht="13.5">
      <c r="B12" s="846"/>
      <c r="C12" s="846"/>
      <c r="D12" s="846"/>
      <c r="E12" s="846"/>
      <c r="F12" s="846"/>
      <c r="G12" s="846"/>
      <c r="H12" s="846"/>
      <c r="I12" s="846"/>
      <c r="J12" s="846"/>
      <c r="K12" s="167" t="s">
        <v>366</v>
      </c>
      <c r="L12" s="168" t="s">
        <v>367</v>
      </c>
      <c r="M12" s="167" t="s">
        <v>366</v>
      </c>
      <c r="N12" s="168" t="s">
        <v>367</v>
      </c>
      <c r="O12" s="167" t="s">
        <v>366</v>
      </c>
      <c r="P12" s="168" t="s">
        <v>367</v>
      </c>
      <c r="Q12" s="169" t="s">
        <v>366</v>
      </c>
      <c r="R12" s="170" t="s">
        <v>367</v>
      </c>
      <c r="S12" s="167" t="s">
        <v>366</v>
      </c>
      <c r="T12" s="168" t="s">
        <v>367</v>
      </c>
      <c r="U12" s="167" t="s">
        <v>366</v>
      </c>
      <c r="V12" s="168" t="s">
        <v>367</v>
      </c>
      <c r="W12" s="167" t="s">
        <v>366</v>
      </c>
      <c r="X12" s="168" t="s">
        <v>367</v>
      </c>
      <c r="Y12" s="169" t="s">
        <v>366</v>
      </c>
      <c r="Z12" s="170" t="s">
        <v>367</v>
      </c>
      <c r="AA12" s="167" t="s">
        <v>366</v>
      </c>
      <c r="AB12" s="168" t="s">
        <v>367</v>
      </c>
      <c r="AC12" s="167" t="s">
        <v>366</v>
      </c>
      <c r="AD12" s="168" t="s">
        <v>367</v>
      </c>
      <c r="AE12" s="167" t="s">
        <v>366</v>
      </c>
      <c r="AF12" s="168" t="s">
        <v>367</v>
      </c>
      <c r="AG12" s="169" t="s">
        <v>366</v>
      </c>
      <c r="AH12" s="170" t="s">
        <v>367</v>
      </c>
      <c r="AI12" s="167" t="s">
        <v>366</v>
      </c>
      <c r="AJ12" s="168" t="s">
        <v>367</v>
      </c>
      <c r="AK12" s="167" t="s">
        <v>366</v>
      </c>
      <c r="AL12" s="168" t="s">
        <v>367</v>
      </c>
      <c r="AM12" s="167" t="s">
        <v>366</v>
      </c>
      <c r="AN12" s="168" t="s">
        <v>367</v>
      </c>
      <c r="AO12" s="169" t="s">
        <v>366</v>
      </c>
      <c r="AP12" s="170" t="s">
        <v>367</v>
      </c>
      <c r="AQ12" s="803"/>
      <c r="AR12" s="804"/>
      <c r="AS12" s="804"/>
    </row>
    <row r="13" spans="2:45" ht="327.75">
      <c r="B13" s="451" t="s">
        <v>907</v>
      </c>
      <c r="C13" s="224" t="s">
        <v>904</v>
      </c>
      <c r="D13" s="225">
        <v>1</v>
      </c>
      <c r="E13" s="226" t="s">
        <v>855</v>
      </c>
      <c r="F13" s="227" t="s">
        <v>856</v>
      </c>
      <c r="G13" s="228" t="s">
        <v>844</v>
      </c>
      <c r="H13" s="229" t="s">
        <v>857</v>
      </c>
      <c r="I13" s="230" t="s">
        <v>858</v>
      </c>
      <c r="J13" s="231" t="s">
        <v>963</v>
      </c>
      <c r="K13" s="1103">
        <v>0</v>
      </c>
      <c r="L13" s="1103">
        <v>0</v>
      </c>
      <c r="M13" s="1103">
        <v>0</v>
      </c>
      <c r="N13" s="1103">
        <v>0</v>
      </c>
      <c r="O13" s="1103">
        <v>0</v>
      </c>
      <c r="P13" s="1103">
        <v>0</v>
      </c>
      <c r="Q13" s="1104">
        <v>0</v>
      </c>
      <c r="R13" s="1104">
        <v>0</v>
      </c>
      <c r="S13" s="1103">
        <v>0</v>
      </c>
      <c r="T13" s="1103">
        <v>0</v>
      </c>
      <c r="U13" s="1103">
        <v>0.15</v>
      </c>
      <c r="V13" s="1103">
        <v>0.12</v>
      </c>
      <c r="W13" s="1103">
        <v>0.09</v>
      </c>
      <c r="X13" s="1103">
        <v>0.09</v>
      </c>
      <c r="Y13" s="1104">
        <v>0.24</v>
      </c>
      <c r="Z13" s="1104">
        <v>0.21</v>
      </c>
      <c r="AA13" s="1103">
        <v>0.3</v>
      </c>
      <c r="AB13" s="1103"/>
      <c r="AC13" s="1103">
        <v>0.2</v>
      </c>
      <c r="AD13" s="1103"/>
      <c r="AE13" s="1103">
        <v>0.06</v>
      </c>
      <c r="AF13" s="1103"/>
      <c r="AG13" s="1104">
        <v>0.56000000000000005</v>
      </c>
      <c r="AH13" s="1104">
        <v>0</v>
      </c>
      <c r="AI13" s="1103">
        <v>0.06</v>
      </c>
      <c r="AJ13" s="1103"/>
      <c r="AK13" s="1103">
        <v>0.1</v>
      </c>
      <c r="AL13" s="1103"/>
      <c r="AM13" s="1103">
        <v>0.04</v>
      </c>
      <c r="AN13" s="1103"/>
      <c r="AO13" s="1104">
        <v>0.2</v>
      </c>
      <c r="AP13" s="1104">
        <v>0</v>
      </c>
      <c r="AQ13" s="1104">
        <v>1</v>
      </c>
      <c r="AR13" s="1104">
        <v>0.21</v>
      </c>
      <c r="AS13" s="1105">
        <f>IF(AND(AR13&gt;0,AQ13&gt;0),AR13/AQ13,0)</f>
        <v>0.21</v>
      </c>
    </row>
    <row r="14" spans="2:45" ht="23.25" hidden="1">
      <c r="B14" s="840" t="s">
        <v>377</v>
      </c>
      <c r="C14" s="841"/>
      <c r="D14" s="841"/>
      <c r="E14" s="841"/>
      <c r="F14" s="841"/>
      <c r="G14" s="841"/>
      <c r="H14" s="841"/>
      <c r="I14" s="841"/>
      <c r="J14" s="841"/>
      <c r="K14" s="1100"/>
      <c r="L14" s="1100"/>
      <c r="M14" s="1100"/>
      <c r="N14" s="1100"/>
      <c r="O14" s="1100"/>
      <c r="P14" s="1100"/>
      <c r="Q14" s="1100"/>
      <c r="R14" s="1100"/>
      <c r="S14" s="1100"/>
      <c r="T14" s="1100"/>
      <c r="U14" s="1100"/>
      <c r="V14" s="1100"/>
      <c r="W14" s="1100"/>
      <c r="X14" s="1100"/>
      <c r="Y14" s="1100"/>
      <c r="Z14" s="1100"/>
      <c r="AA14" s="1100"/>
      <c r="AB14" s="1100"/>
      <c r="AC14" s="1100"/>
      <c r="AD14" s="1100"/>
      <c r="AE14" s="1100"/>
      <c r="AF14" s="1100"/>
      <c r="AG14" s="1100"/>
      <c r="AH14" s="1100"/>
      <c r="AI14" s="1100"/>
      <c r="AJ14" s="1100"/>
      <c r="AK14" s="1100"/>
      <c r="AL14" s="1100"/>
      <c r="AM14" s="1100"/>
      <c r="AN14" s="1100"/>
      <c r="AO14" s="1100"/>
      <c r="AP14" s="1100"/>
      <c r="AQ14" s="1100"/>
      <c r="AR14" s="1101"/>
      <c r="AS14" s="1102"/>
    </row>
    <row r="15" spans="2:45" ht="17.25">
      <c r="B15" s="239"/>
      <c r="C15" s="239"/>
      <c r="D15" s="240"/>
      <c r="E15" s="239"/>
      <c r="F15" s="239"/>
      <c r="G15" s="239"/>
      <c r="H15" s="239"/>
      <c r="I15" s="239"/>
      <c r="J15" s="241"/>
    </row>
    <row r="16" spans="2:45" ht="15.75">
      <c r="B16" s="175" t="s">
        <v>185</v>
      </c>
      <c r="C16" s="843" t="s">
        <v>1202</v>
      </c>
      <c r="D16" s="844"/>
      <c r="E16" s="844"/>
      <c r="F16" s="844"/>
      <c r="G16" s="844"/>
      <c r="H16" s="844"/>
      <c r="I16" s="844"/>
      <c r="J16" s="845"/>
    </row>
    <row r="17" spans="2:10" ht="17.25">
      <c r="B17" s="239"/>
      <c r="C17" s="834"/>
      <c r="D17" s="834"/>
      <c r="E17" s="834"/>
      <c r="F17" s="834"/>
      <c r="G17" s="834"/>
      <c r="H17" s="834"/>
      <c r="I17" s="834"/>
      <c r="J17" s="834"/>
    </row>
    <row r="18" spans="2:10" ht="17.25">
      <c r="B18" s="176" t="s">
        <v>428</v>
      </c>
      <c r="C18" s="829">
        <v>43448</v>
      </c>
      <c r="D18" s="830"/>
      <c r="E18" s="239"/>
      <c r="F18" s="239"/>
      <c r="G18" s="242" t="s">
        <v>372</v>
      </c>
      <c r="H18" s="831" t="s">
        <v>1134</v>
      </c>
      <c r="I18" s="832"/>
      <c r="J18" s="832"/>
    </row>
    <row r="19" spans="2:10" ht="17.25">
      <c r="B19" s="239"/>
      <c r="C19" s="239"/>
      <c r="D19" s="240"/>
      <c r="E19" s="239"/>
      <c r="F19" s="239"/>
      <c r="G19" s="239"/>
      <c r="H19" s="239"/>
      <c r="I19" s="239"/>
      <c r="J19" s="241"/>
    </row>
    <row r="20" spans="2:10" ht="17.25">
      <c r="B20" s="239"/>
      <c r="C20" s="239"/>
      <c r="D20" s="240"/>
      <c r="E20" s="239"/>
      <c r="F20" s="239"/>
      <c r="G20" s="239"/>
      <c r="H20" s="239"/>
      <c r="I20" s="239"/>
      <c r="J20" s="241"/>
    </row>
    <row r="21" spans="2:10" ht="17.25">
      <c r="B21" s="239"/>
      <c r="C21" s="239"/>
      <c r="D21" s="240"/>
      <c r="E21" s="239"/>
      <c r="F21" s="239"/>
      <c r="G21" s="239"/>
      <c r="H21" s="239"/>
      <c r="I21" s="239"/>
      <c r="J21" s="241"/>
    </row>
    <row r="22" spans="2:10" ht="17.25">
      <c r="B22" s="239"/>
      <c r="C22" s="239"/>
      <c r="D22" s="240"/>
      <c r="E22" s="833"/>
      <c r="F22" s="833"/>
      <c r="G22" s="833"/>
      <c r="H22" s="833"/>
      <c r="I22" s="527"/>
      <c r="J22" s="239"/>
    </row>
    <row r="23" spans="2:10" ht="17.25">
      <c r="B23" s="239"/>
      <c r="C23" s="239"/>
      <c r="D23" s="240"/>
      <c r="E23" s="239"/>
      <c r="F23" s="239"/>
      <c r="G23" s="241"/>
      <c r="H23" s="239"/>
      <c r="I23" s="239"/>
      <c r="J23" s="239"/>
    </row>
    <row r="24" spans="2:10" ht="17.25">
      <c r="B24" s="239"/>
      <c r="C24" s="239"/>
      <c r="D24" s="240"/>
      <c r="E24" s="833"/>
      <c r="F24" s="833"/>
      <c r="G24" s="833"/>
      <c r="H24" s="833"/>
      <c r="I24" s="527"/>
      <c r="J24" s="239"/>
    </row>
    <row r="25" spans="2:10" ht="17.25">
      <c r="B25" s="239"/>
      <c r="C25" s="239"/>
      <c r="D25" s="240"/>
      <c r="E25" s="239"/>
      <c r="F25" s="239"/>
      <c r="G25" s="241"/>
      <c r="H25" s="239"/>
      <c r="I25" s="239"/>
      <c r="J25" s="239"/>
    </row>
    <row r="26" spans="2:10" ht="17.25">
      <c r="B26" s="239"/>
      <c r="C26" s="239"/>
      <c r="D26" s="240"/>
      <c r="E26" s="833"/>
      <c r="F26" s="833"/>
      <c r="G26" s="833"/>
      <c r="H26" s="833"/>
      <c r="I26" s="527"/>
      <c r="J26" s="239"/>
    </row>
  </sheetData>
  <sheetProtection algorithmName="SHA-512" hashValue="bFtyKGk0lF0JpXwtxZSf99wf1VIWq9CLHwuaYmM3SahjkBbGZZG52WqGMGyKLvECLyvRPz1WtSdvYDwMAZP3fQ==" saltValue="rf5mBt8iWtz/EZlXC3HyFA==" spinCount="100000" sheet="1" objects="1" scenarios="1"/>
  <mergeCells count="48">
    <mergeCell ref="C18:D18"/>
    <mergeCell ref="H18:J18"/>
    <mergeCell ref="E22:H22"/>
    <mergeCell ref="E24:H24"/>
    <mergeCell ref="E26:H26"/>
    <mergeCell ref="AO11:AP11"/>
    <mergeCell ref="B14:AR14"/>
    <mergeCell ref="C16:J16"/>
    <mergeCell ref="AI11:AJ11"/>
    <mergeCell ref="AK11:AL11"/>
    <mergeCell ref="AA10:AH10"/>
    <mergeCell ref="AI10:AP10"/>
    <mergeCell ref="K11:L11"/>
    <mergeCell ref="M11:N11"/>
    <mergeCell ref="C17:J17"/>
    <mergeCell ref="AA11:AB11"/>
    <mergeCell ref="AC11:AD11"/>
    <mergeCell ref="AE11:AF11"/>
    <mergeCell ref="AG11:AH11"/>
    <mergeCell ref="O11:P11"/>
    <mergeCell ref="Q11:R11"/>
    <mergeCell ref="S11:T11"/>
    <mergeCell ref="U11:V11"/>
    <mergeCell ref="W11:X11"/>
    <mergeCell ref="Y11:Z11"/>
    <mergeCell ref="AM11:AN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conditionalFormatting sqref="AS13">
    <cfRule type="cellIs" dxfId="38" priority="1" operator="between">
      <formula>0.7</formula>
      <formula>1</formula>
    </cfRule>
    <cfRule type="cellIs" dxfId="37" priority="2" operator="between">
      <formula>0.51</formula>
      <formula>0.69</formula>
    </cfRule>
    <cfRule type="cellIs" dxfId="36" priority="3" operator="between">
      <formula>0</formula>
      <formula>0.5</formula>
    </cfRule>
  </conditionalFormatting>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9FF33"/>
  </sheetPr>
  <dimension ref="B1:AS31"/>
  <sheetViews>
    <sheetView topLeftCell="A5" zoomScale="70" zoomScaleNormal="70" workbookViewId="0">
      <selection activeCell="AS19" sqref="AS19"/>
    </sheetView>
  </sheetViews>
  <sheetFormatPr baseColWidth="10" defaultColWidth="17.28515625" defaultRowHeight="15" customHeight="1"/>
  <cols>
    <col min="1" max="1" width="4.28515625" style="158" customWidth="1"/>
    <col min="2" max="2" width="28.42578125" style="200" customWidth="1"/>
    <col min="3" max="3" width="28.5703125" style="200" customWidth="1"/>
    <col min="4" max="4" width="25.42578125" style="201" customWidth="1"/>
    <col min="5" max="7" width="21.42578125" style="200" customWidth="1"/>
    <col min="8" max="8" width="28.5703125" style="200" customWidth="1"/>
    <col min="9" max="9" width="50" style="200" customWidth="1"/>
    <col min="10" max="10" width="28.5703125" style="202" customWidth="1"/>
    <col min="11" max="42" width="14.28515625" style="158" customWidth="1"/>
    <col min="43" max="43" width="14.85546875" style="158" customWidth="1"/>
    <col min="44" max="45" width="15" style="158" customWidth="1"/>
    <col min="46" max="16384" width="17.28515625" style="158"/>
  </cols>
  <sheetData>
    <row r="1" spans="2:45" ht="18" thickBot="1"/>
    <row r="2" spans="2:45" ht="15.75">
      <c r="B2" s="777"/>
      <c r="C2" s="931" t="s">
        <v>467</v>
      </c>
      <c r="D2" s="932"/>
      <c r="E2" s="932"/>
      <c r="F2" s="932"/>
      <c r="G2" s="932"/>
      <c r="H2" s="932"/>
      <c r="I2" s="932"/>
      <c r="J2" s="932"/>
      <c r="K2" s="932"/>
      <c r="L2" s="932"/>
      <c r="M2" s="932"/>
      <c r="N2" s="932"/>
      <c r="O2" s="932"/>
      <c r="P2" s="932"/>
      <c r="Q2" s="932"/>
      <c r="R2" s="932"/>
      <c r="S2" s="932"/>
      <c r="T2" s="932"/>
      <c r="U2" s="932"/>
      <c r="V2" s="932"/>
      <c r="W2" s="932"/>
      <c r="X2" s="932"/>
      <c r="Y2" s="932"/>
      <c r="Z2" s="932"/>
      <c r="AA2" s="932"/>
      <c r="AB2" s="932"/>
      <c r="AC2" s="932"/>
      <c r="AD2" s="932"/>
      <c r="AE2" s="932"/>
      <c r="AF2" s="932"/>
      <c r="AG2" s="932"/>
      <c r="AH2" s="932"/>
      <c r="AI2" s="932"/>
      <c r="AJ2" s="932"/>
      <c r="AK2" s="932"/>
      <c r="AL2" s="932"/>
      <c r="AM2" s="932"/>
      <c r="AN2" s="932"/>
      <c r="AO2" s="932"/>
      <c r="AP2" s="932"/>
      <c r="AQ2" s="933"/>
      <c r="AR2" s="789" t="s">
        <v>435</v>
      </c>
      <c r="AS2" s="790"/>
    </row>
    <row r="3" spans="2:45" ht="15.75">
      <c r="B3" s="778"/>
      <c r="C3" s="934"/>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c r="AF3" s="935"/>
      <c r="AG3" s="935"/>
      <c r="AH3" s="935"/>
      <c r="AI3" s="935"/>
      <c r="AJ3" s="935"/>
      <c r="AK3" s="935"/>
      <c r="AL3" s="935"/>
      <c r="AM3" s="935"/>
      <c r="AN3" s="935"/>
      <c r="AO3" s="935"/>
      <c r="AP3" s="935"/>
      <c r="AQ3" s="936"/>
      <c r="AR3" s="291" t="s">
        <v>432</v>
      </c>
      <c r="AS3" s="250" t="s">
        <v>433</v>
      </c>
    </row>
    <row r="4" spans="2:45">
      <c r="B4" s="778"/>
      <c r="C4" s="934"/>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6"/>
      <c r="AR4" s="205">
        <v>3</v>
      </c>
      <c r="AS4" s="206" t="s">
        <v>511</v>
      </c>
    </row>
    <row r="5" spans="2:45" ht="15.75">
      <c r="B5" s="778"/>
      <c r="C5" s="934"/>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5"/>
      <c r="AO5" s="935"/>
      <c r="AP5" s="935"/>
      <c r="AQ5" s="936"/>
      <c r="AR5" s="852" t="s">
        <v>434</v>
      </c>
      <c r="AS5" s="853"/>
    </row>
    <row r="6" spans="2:45" ht="15.75" thickBot="1">
      <c r="B6" s="779"/>
      <c r="C6" s="937"/>
      <c r="D6" s="938"/>
      <c r="E6" s="938"/>
      <c r="F6" s="938"/>
      <c r="G6" s="938"/>
      <c r="H6" s="938"/>
      <c r="I6" s="938"/>
      <c r="J6" s="938"/>
      <c r="K6" s="938"/>
      <c r="L6" s="938"/>
      <c r="M6" s="938"/>
      <c r="N6" s="938"/>
      <c r="O6" s="938"/>
      <c r="P6" s="938"/>
      <c r="Q6" s="938"/>
      <c r="R6" s="938"/>
      <c r="S6" s="938"/>
      <c r="T6" s="938"/>
      <c r="U6" s="938"/>
      <c r="V6" s="938"/>
      <c r="W6" s="938"/>
      <c r="X6" s="938"/>
      <c r="Y6" s="938"/>
      <c r="Z6" s="938"/>
      <c r="AA6" s="938"/>
      <c r="AB6" s="938"/>
      <c r="AC6" s="938"/>
      <c r="AD6" s="938"/>
      <c r="AE6" s="938"/>
      <c r="AF6" s="938"/>
      <c r="AG6" s="938"/>
      <c r="AH6" s="938"/>
      <c r="AI6" s="938"/>
      <c r="AJ6" s="938"/>
      <c r="AK6" s="938"/>
      <c r="AL6" s="938"/>
      <c r="AM6" s="938"/>
      <c r="AN6" s="938"/>
      <c r="AO6" s="938"/>
      <c r="AP6" s="938"/>
      <c r="AQ6" s="939"/>
      <c r="AR6" s="793" t="s">
        <v>508</v>
      </c>
      <c r="AS6" s="794"/>
    </row>
    <row r="7" spans="2:45" ht="17.25">
      <c r="B7" s="207"/>
      <c r="C7" s="207"/>
      <c r="D7" s="208"/>
      <c r="E7" s="207"/>
      <c r="F7" s="207"/>
      <c r="G7" s="207"/>
      <c r="H7" s="207"/>
      <c r="I7" s="207"/>
      <c r="J7" s="209"/>
      <c r="AR7" s="879"/>
      <c r="AS7" s="880"/>
    </row>
    <row r="8" spans="2:45" ht="13.5">
      <c r="B8" s="210"/>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795"/>
      <c r="AR8" s="796"/>
      <c r="AS8" s="797"/>
    </row>
    <row r="9" spans="2:45" ht="15.75">
      <c r="B9" s="947" t="s">
        <v>431</v>
      </c>
      <c r="C9" s="947" t="s">
        <v>430</v>
      </c>
      <c r="D9" s="947" t="s">
        <v>471</v>
      </c>
      <c r="E9" s="947" t="s">
        <v>474</v>
      </c>
      <c r="F9" s="947" t="s">
        <v>475</v>
      </c>
      <c r="G9" s="947" t="s">
        <v>427</v>
      </c>
      <c r="H9" s="947" t="s">
        <v>421</v>
      </c>
      <c r="I9" s="947" t="s">
        <v>503</v>
      </c>
      <c r="J9" s="947" t="s">
        <v>7</v>
      </c>
      <c r="K9" s="847" t="s">
        <v>346</v>
      </c>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948" t="s">
        <v>347</v>
      </c>
      <c r="AR9" s="927" t="s">
        <v>348</v>
      </c>
      <c r="AS9" s="927" t="s">
        <v>378</v>
      </c>
    </row>
    <row r="10" spans="2:45" ht="15.75">
      <c r="B10" s="947"/>
      <c r="C10" s="947"/>
      <c r="D10" s="947"/>
      <c r="E10" s="947"/>
      <c r="F10" s="947"/>
      <c r="G10" s="947"/>
      <c r="H10" s="947"/>
      <c r="I10" s="947"/>
      <c r="J10" s="947"/>
      <c r="K10" s="895" t="s">
        <v>422</v>
      </c>
      <c r="L10" s="895"/>
      <c r="M10" s="895"/>
      <c r="N10" s="895"/>
      <c r="O10" s="895"/>
      <c r="P10" s="895"/>
      <c r="Q10" s="895"/>
      <c r="R10" s="895"/>
      <c r="S10" s="895" t="s">
        <v>423</v>
      </c>
      <c r="T10" s="895"/>
      <c r="U10" s="895"/>
      <c r="V10" s="895"/>
      <c r="W10" s="895"/>
      <c r="X10" s="895"/>
      <c r="Y10" s="895"/>
      <c r="Z10" s="895"/>
      <c r="AA10" s="895" t="s">
        <v>424</v>
      </c>
      <c r="AB10" s="895"/>
      <c r="AC10" s="895"/>
      <c r="AD10" s="895"/>
      <c r="AE10" s="895"/>
      <c r="AF10" s="895"/>
      <c r="AG10" s="895"/>
      <c r="AH10" s="895"/>
      <c r="AI10" s="895" t="s">
        <v>425</v>
      </c>
      <c r="AJ10" s="895"/>
      <c r="AK10" s="895"/>
      <c r="AL10" s="895"/>
      <c r="AM10" s="895"/>
      <c r="AN10" s="895"/>
      <c r="AO10" s="895"/>
      <c r="AP10" s="895"/>
      <c r="AQ10" s="948"/>
      <c r="AR10" s="927"/>
      <c r="AS10" s="927"/>
    </row>
    <row r="11" spans="2:45" ht="15.75">
      <c r="B11" s="947"/>
      <c r="C11" s="947"/>
      <c r="D11" s="947"/>
      <c r="E11" s="947"/>
      <c r="F11" s="947"/>
      <c r="G11" s="947"/>
      <c r="H11" s="947"/>
      <c r="I11" s="947"/>
      <c r="J11" s="947"/>
      <c r="K11" s="895" t="s">
        <v>353</v>
      </c>
      <c r="L11" s="895"/>
      <c r="M11" s="895" t="s">
        <v>354</v>
      </c>
      <c r="N11" s="895"/>
      <c r="O11" s="883" t="s">
        <v>355</v>
      </c>
      <c r="P11" s="904"/>
      <c r="Q11" s="867" t="s">
        <v>356</v>
      </c>
      <c r="R11" s="892"/>
      <c r="S11" s="895" t="s">
        <v>429</v>
      </c>
      <c r="T11" s="895"/>
      <c r="U11" s="895" t="s">
        <v>358</v>
      </c>
      <c r="V11" s="895"/>
      <c r="W11" s="895" t="s">
        <v>359</v>
      </c>
      <c r="X11" s="895"/>
      <c r="Y11" s="867" t="s">
        <v>356</v>
      </c>
      <c r="Z11" s="892"/>
      <c r="AA11" s="895" t="s">
        <v>360</v>
      </c>
      <c r="AB11" s="895"/>
      <c r="AC11" s="895" t="s">
        <v>361</v>
      </c>
      <c r="AD11" s="895"/>
      <c r="AE11" s="895" t="s">
        <v>362</v>
      </c>
      <c r="AF11" s="895"/>
      <c r="AG11" s="867" t="s">
        <v>356</v>
      </c>
      <c r="AH11" s="892"/>
      <c r="AI11" s="895" t="s">
        <v>363</v>
      </c>
      <c r="AJ11" s="895"/>
      <c r="AK11" s="895" t="s">
        <v>364</v>
      </c>
      <c r="AL11" s="895"/>
      <c r="AM11" s="895" t="s">
        <v>365</v>
      </c>
      <c r="AN11" s="895"/>
      <c r="AO11" s="867" t="s">
        <v>426</v>
      </c>
      <c r="AP11" s="892"/>
      <c r="AQ11" s="948"/>
      <c r="AR11" s="927"/>
      <c r="AS11" s="927"/>
    </row>
    <row r="12" spans="2:45" ht="13.5">
      <c r="B12" s="846"/>
      <c r="C12" s="846"/>
      <c r="D12" s="846"/>
      <c r="E12" s="846"/>
      <c r="F12" s="846"/>
      <c r="G12" s="846"/>
      <c r="H12" s="846"/>
      <c r="I12" s="846"/>
      <c r="J12" s="846"/>
      <c r="K12" s="153" t="s">
        <v>366</v>
      </c>
      <c r="L12" s="154" t="s">
        <v>367</v>
      </c>
      <c r="M12" s="153" t="s">
        <v>366</v>
      </c>
      <c r="N12" s="154" t="s">
        <v>367</v>
      </c>
      <c r="O12" s="153" t="s">
        <v>366</v>
      </c>
      <c r="P12" s="154" t="s">
        <v>367</v>
      </c>
      <c r="Q12" s="155" t="s">
        <v>366</v>
      </c>
      <c r="R12" s="156" t="s">
        <v>367</v>
      </c>
      <c r="S12" s="153" t="s">
        <v>366</v>
      </c>
      <c r="T12" s="154" t="s">
        <v>367</v>
      </c>
      <c r="U12" s="153" t="s">
        <v>366</v>
      </c>
      <c r="V12" s="154" t="s">
        <v>367</v>
      </c>
      <c r="W12" s="153" t="s">
        <v>366</v>
      </c>
      <c r="X12" s="154" t="s">
        <v>367</v>
      </c>
      <c r="Y12" s="155" t="s">
        <v>366</v>
      </c>
      <c r="Z12" s="156" t="s">
        <v>367</v>
      </c>
      <c r="AA12" s="153" t="s">
        <v>366</v>
      </c>
      <c r="AB12" s="154" t="s">
        <v>367</v>
      </c>
      <c r="AC12" s="153" t="s">
        <v>366</v>
      </c>
      <c r="AD12" s="154" t="s">
        <v>367</v>
      </c>
      <c r="AE12" s="153" t="s">
        <v>366</v>
      </c>
      <c r="AF12" s="154" t="s">
        <v>367</v>
      </c>
      <c r="AG12" s="155" t="s">
        <v>366</v>
      </c>
      <c r="AH12" s="156" t="s">
        <v>367</v>
      </c>
      <c r="AI12" s="153" t="s">
        <v>366</v>
      </c>
      <c r="AJ12" s="154" t="s">
        <v>367</v>
      </c>
      <c r="AK12" s="153" t="s">
        <v>366</v>
      </c>
      <c r="AL12" s="154" t="s">
        <v>367</v>
      </c>
      <c r="AM12" s="153" t="s">
        <v>366</v>
      </c>
      <c r="AN12" s="154" t="s">
        <v>367</v>
      </c>
      <c r="AO12" s="155" t="s">
        <v>366</v>
      </c>
      <c r="AP12" s="156" t="s">
        <v>367</v>
      </c>
      <c r="AQ12" s="948"/>
      <c r="AR12" s="927"/>
      <c r="AS12" s="927"/>
    </row>
    <row r="13" spans="2:45" ht="71.25" customHeight="1">
      <c r="B13" s="924" t="s">
        <v>915</v>
      </c>
      <c r="C13" s="993" t="s">
        <v>641</v>
      </c>
      <c r="D13" s="347">
        <v>8</v>
      </c>
      <c r="E13" s="323" t="s">
        <v>642</v>
      </c>
      <c r="F13" s="157" t="s">
        <v>643</v>
      </c>
      <c r="G13" s="436">
        <v>6</v>
      </c>
      <c r="H13" s="157" t="s">
        <v>644</v>
      </c>
      <c r="I13" s="325" t="s">
        <v>645</v>
      </c>
      <c r="J13" s="326" t="s">
        <v>778</v>
      </c>
      <c r="K13" s="308">
        <v>0</v>
      </c>
      <c r="L13" s="308">
        <v>2</v>
      </c>
      <c r="M13" s="308">
        <v>0</v>
      </c>
      <c r="N13" s="308">
        <v>0</v>
      </c>
      <c r="O13" s="308">
        <v>1</v>
      </c>
      <c r="P13" s="308">
        <v>0</v>
      </c>
      <c r="Q13" s="143">
        <v>1</v>
      </c>
      <c r="R13" s="143">
        <v>2</v>
      </c>
      <c r="S13" s="308">
        <v>1</v>
      </c>
      <c r="T13" s="308">
        <v>0</v>
      </c>
      <c r="U13" s="308">
        <v>1</v>
      </c>
      <c r="V13" s="308">
        <v>0</v>
      </c>
      <c r="W13" s="308">
        <v>0</v>
      </c>
      <c r="X13" s="308">
        <v>0</v>
      </c>
      <c r="Y13" s="143">
        <v>2</v>
      </c>
      <c r="Z13" s="143">
        <v>0</v>
      </c>
      <c r="AA13" s="308">
        <v>1</v>
      </c>
      <c r="AB13" s="308"/>
      <c r="AC13" s="308">
        <v>1</v>
      </c>
      <c r="AD13" s="308"/>
      <c r="AE13" s="309">
        <v>1</v>
      </c>
      <c r="AF13" s="308"/>
      <c r="AG13" s="143">
        <v>3</v>
      </c>
      <c r="AH13" s="143">
        <v>0</v>
      </c>
      <c r="AI13" s="308">
        <v>1</v>
      </c>
      <c r="AJ13" s="308"/>
      <c r="AK13" s="308">
        <v>1</v>
      </c>
      <c r="AL13" s="308"/>
      <c r="AM13" s="308">
        <v>0</v>
      </c>
      <c r="AN13" s="308"/>
      <c r="AO13" s="143">
        <v>2</v>
      </c>
      <c r="AP13" s="143">
        <v>0</v>
      </c>
      <c r="AQ13" s="166">
        <v>8</v>
      </c>
      <c r="AR13" s="160">
        <v>2</v>
      </c>
      <c r="AS13" s="146">
        <f t="shared" ref="AS13:AS18" si="0">IF(AND(AR13&gt;0,AQ13&gt;0),AR13/AQ13,0)</f>
        <v>0.25</v>
      </c>
    </row>
    <row r="14" spans="2:45" ht="105">
      <c r="B14" s="855"/>
      <c r="C14" s="994"/>
      <c r="D14" s="347">
        <v>4</v>
      </c>
      <c r="E14" s="323" t="s">
        <v>647</v>
      </c>
      <c r="F14" s="157" t="s">
        <v>648</v>
      </c>
      <c r="G14" s="436">
        <v>3</v>
      </c>
      <c r="H14" s="157" t="s">
        <v>649</v>
      </c>
      <c r="I14" s="325" t="s">
        <v>650</v>
      </c>
      <c r="J14" s="326" t="s">
        <v>778</v>
      </c>
      <c r="K14" s="308">
        <v>0</v>
      </c>
      <c r="L14" s="308">
        <v>0</v>
      </c>
      <c r="M14" s="308">
        <v>0</v>
      </c>
      <c r="N14" s="308">
        <v>1</v>
      </c>
      <c r="O14" s="308">
        <v>0</v>
      </c>
      <c r="P14" s="308">
        <v>0</v>
      </c>
      <c r="Q14" s="143">
        <v>0</v>
      </c>
      <c r="R14" s="143">
        <v>1</v>
      </c>
      <c r="S14" s="308">
        <v>0</v>
      </c>
      <c r="T14" s="308">
        <v>0</v>
      </c>
      <c r="U14" s="308">
        <v>0</v>
      </c>
      <c r="V14" s="308">
        <v>0</v>
      </c>
      <c r="W14" s="308">
        <v>1</v>
      </c>
      <c r="X14" s="308">
        <v>0</v>
      </c>
      <c r="Y14" s="143">
        <v>1</v>
      </c>
      <c r="Z14" s="143">
        <v>0</v>
      </c>
      <c r="AA14" s="308">
        <v>0</v>
      </c>
      <c r="AB14" s="308"/>
      <c r="AC14" s="308">
        <v>1</v>
      </c>
      <c r="AD14" s="308"/>
      <c r="AE14" s="309">
        <v>1</v>
      </c>
      <c r="AF14" s="308"/>
      <c r="AG14" s="143">
        <v>2</v>
      </c>
      <c r="AH14" s="143">
        <v>0</v>
      </c>
      <c r="AI14" s="308">
        <v>1</v>
      </c>
      <c r="AJ14" s="308"/>
      <c r="AK14" s="308">
        <v>0</v>
      </c>
      <c r="AL14" s="308"/>
      <c r="AM14" s="308">
        <v>0</v>
      </c>
      <c r="AN14" s="308"/>
      <c r="AO14" s="143">
        <v>1</v>
      </c>
      <c r="AP14" s="143">
        <v>0</v>
      </c>
      <c r="AQ14" s="166">
        <v>4</v>
      </c>
      <c r="AR14" s="160">
        <v>1</v>
      </c>
      <c r="AS14" s="146">
        <f t="shared" si="0"/>
        <v>0.25</v>
      </c>
    </row>
    <row r="15" spans="2:45" ht="99.75">
      <c r="B15" s="855"/>
      <c r="C15" s="437" t="s">
        <v>651</v>
      </c>
      <c r="D15" s="437">
        <v>8</v>
      </c>
      <c r="E15" s="323" t="s">
        <v>652</v>
      </c>
      <c r="F15" s="157" t="s">
        <v>653</v>
      </c>
      <c r="G15" s="436">
        <v>6</v>
      </c>
      <c r="H15" s="157" t="s">
        <v>654</v>
      </c>
      <c r="I15" s="325" t="s">
        <v>655</v>
      </c>
      <c r="J15" s="326" t="s">
        <v>778</v>
      </c>
      <c r="K15" s="308">
        <v>0</v>
      </c>
      <c r="L15" s="308">
        <v>1</v>
      </c>
      <c r="M15" s="308">
        <v>0</v>
      </c>
      <c r="N15" s="308">
        <v>1</v>
      </c>
      <c r="O15" s="308">
        <v>0</v>
      </c>
      <c r="P15" s="308">
        <v>0</v>
      </c>
      <c r="Q15" s="143">
        <v>0</v>
      </c>
      <c r="R15" s="143">
        <v>2</v>
      </c>
      <c r="S15" s="308">
        <v>1</v>
      </c>
      <c r="T15" s="308">
        <v>2</v>
      </c>
      <c r="U15" s="308">
        <v>1</v>
      </c>
      <c r="V15" s="308">
        <v>0</v>
      </c>
      <c r="W15" s="308">
        <v>1</v>
      </c>
      <c r="X15" s="308">
        <v>0</v>
      </c>
      <c r="Y15" s="143">
        <v>3</v>
      </c>
      <c r="Z15" s="143">
        <v>2</v>
      </c>
      <c r="AA15" s="308">
        <v>1</v>
      </c>
      <c r="AB15" s="308"/>
      <c r="AC15" s="308">
        <v>1</v>
      </c>
      <c r="AD15" s="308"/>
      <c r="AE15" s="309">
        <v>1</v>
      </c>
      <c r="AF15" s="308"/>
      <c r="AG15" s="143">
        <v>3</v>
      </c>
      <c r="AH15" s="143">
        <v>0</v>
      </c>
      <c r="AI15" s="308">
        <v>1</v>
      </c>
      <c r="AJ15" s="308"/>
      <c r="AK15" s="308">
        <v>1</v>
      </c>
      <c r="AL15" s="308"/>
      <c r="AM15" s="308">
        <v>0</v>
      </c>
      <c r="AN15" s="308"/>
      <c r="AO15" s="143">
        <v>2</v>
      </c>
      <c r="AP15" s="143">
        <v>0</v>
      </c>
      <c r="AQ15" s="166">
        <v>8</v>
      </c>
      <c r="AR15" s="160">
        <v>4</v>
      </c>
      <c r="AS15" s="146">
        <f t="shared" si="0"/>
        <v>0.5</v>
      </c>
    </row>
    <row r="16" spans="2:45" ht="128.25">
      <c r="B16" s="856"/>
      <c r="C16" s="437" t="s">
        <v>779</v>
      </c>
      <c r="D16" s="437">
        <v>230</v>
      </c>
      <c r="E16" s="323" t="s">
        <v>657</v>
      </c>
      <c r="F16" s="157" t="s">
        <v>658</v>
      </c>
      <c r="G16" s="436">
        <v>217</v>
      </c>
      <c r="H16" s="157" t="s">
        <v>659</v>
      </c>
      <c r="I16" s="325" t="s">
        <v>660</v>
      </c>
      <c r="J16" s="326" t="s">
        <v>778</v>
      </c>
      <c r="K16" s="308">
        <v>11</v>
      </c>
      <c r="L16" s="308">
        <v>47</v>
      </c>
      <c r="M16" s="308">
        <v>18</v>
      </c>
      <c r="N16" s="308">
        <v>13</v>
      </c>
      <c r="O16" s="308">
        <v>18</v>
      </c>
      <c r="P16" s="308">
        <v>14</v>
      </c>
      <c r="Q16" s="143">
        <v>47</v>
      </c>
      <c r="R16" s="143">
        <v>74</v>
      </c>
      <c r="S16" s="308">
        <v>23</v>
      </c>
      <c r="T16" s="308">
        <v>21</v>
      </c>
      <c r="U16" s="308">
        <v>23</v>
      </c>
      <c r="V16" s="308">
        <v>18</v>
      </c>
      <c r="W16" s="308">
        <v>25</v>
      </c>
      <c r="X16" s="308">
        <v>11</v>
      </c>
      <c r="Y16" s="143">
        <v>71</v>
      </c>
      <c r="Z16" s="143">
        <v>50</v>
      </c>
      <c r="AA16" s="308">
        <v>23</v>
      </c>
      <c r="AB16" s="308"/>
      <c r="AC16" s="308">
        <v>23</v>
      </c>
      <c r="AD16" s="308"/>
      <c r="AE16" s="309">
        <v>23</v>
      </c>
      <c r="AF16" s="308"/>
      <c r="AG16" s="143">
        <v>69</v>
      </c>
      <c r="AH16" s="143">
        <v>0</v>
      </c>
      <c r="AI16" s="308">
        <v>17</v>
      </c>
      <c r="AJ16" s="308"/>
      <c r="AK16" s="308">
        <v>15</v>
      </c>
      <c r="AL16" s="308"/>
      <c r="AM16" s="308">
        <v>11</v>
      </c>
      <c r="AN16" s="308"/>
      <c r="AO16" s="143">
        <v>43</v>
      </c>
      <c r="AP16" s="143">
        <v>0</v>
      </c>
      <c r="AQ16" s="166">
        <v>230</v>
      </c>
      <c r="AR16" s="160">
        <v>124</v>
      </c>
      <c r="AS16" s="146">
        <f t="shared" si="0"/>
        <v>0.53913043478260869</v>
      </c>
    </row>
    <row r="17" spans="2:45" ht="356.25">
      <c r="B17" s="248" t="s">
        <v>907</v>
      </c>
      <c r="C17" s="224" t="s">
        <v>904</v>
      </c>
      <c r="D17" s="225">
        <v>1</v>
      </c>
      <c r="E17" s="226" t="s">
        <v>855</v>
      </c>
      <c r="F17" s="227" t="s">
        <v>856</v>
      </c>
      <c r="G17" s="228" t="s">
        <v>844</v>
      </c>
      <c r="H17" s="229" t="s">
        <v>857</v>
      </c>
      <c r="I17" s="230" t="s">
        <v>858</v>
      </c>
      <c r="J17" s="231" t="s">
        <v>859</v>
      </c>
      <c r="K17" s="232">
        <v>2.5757575757575757E-2</v>
      </c>
      <c r="L17" s="232">
        <v>2.5757575757575757E-2</v>
      </c>
      <c r="M17" s="232">
        <v>0.23575757575757575</v>
      </c>
      <c r="N17" s="232">
        <v>0.1</v>
      </c>
      <c r="O17" s="232">
        <v>0.16909090909090907</v>
      </c>
      <c r="P17" s="232">
        <v>0.1</v>
      </c>
      <c r="Q17" s="233">
        <v>0.43060606060606055</v>
      </c>
      <c r="R17" s="233">
        <v>0.22575757575757577</v>
      </c>
      <c r="S17" s="232">
        <v>0.13575757575757574</v>
      </c>
      <c r="T17" s="232">
        <v>0.14000000000000001</v>
      </c>
      <c r="U17" s="232">
        <v>0.10242424242424242</v>
      </c>
      <c r="V17" s="232">
        <v>0.1</v>
      </c>
      <c r="W17" s="232">
        <v>3.5757575757575759E-2</v>
      </c>
      <c r="X17" s="232">
        <v>0.2</v>
      </c>
      <c r="Y17" s="233">
        <v>0.27393939393939393</v>
      </c>
      <c r="Z17" s="233">
        <v>0.44000000000000006</v>
      </c>
      <c r="AA17" s="232">
        <v>3.5757575757575759E-2</v>
      </c>
      <c r="AB17" s="232"/>
      <c r="AC17" s="232">
        <v>8.5757575757575755E-2</v>
      </c>
      <c r="AD17" s="232"/>
      <c r="AE17" s="232">
        <v>3.5757575757575759E-2</v>
      </c>
      <c r="AF17" s="232"/>
      <c r="AG17" s="233">
        <v>0.15727272727272729</v>
      </c>
      <c r="AH17" s="233">
        <v>0</v>
      </c>
      <c r="AI17" s="232">
        <v>3.5757575757575759E-2</v>
      </c>
      <c r="AJ17" s="232"/>
      <c r="AK17" s="232">
        <v>8.5757575757575755E-2</v>
      </c>
      <c r="AL17" s="232"/>
      <c r="AM17" s="232">
        <v>1.6666666666666666E-2</v>
      </c>
      <c r="AN17" s="232"/>
      <c r="AO17" s="233">
        <v>0.13818181818181818</v>
      </c>
      <c r="AP17" s="233">
        <v>0</v>
      </c>
      <c r="AQ17" s="233">
        <v>1</v>
      </c>
      <c r="AR17" s="233">
        <v>0.66575757575757577</v>
      </c>
      <c r="AS17" s="150">
        <f t="shared" si="0"/>
        <v>0.66575757575757577</v>
      </c>
    </row>
    <row r="18" spans="2:45" ht="23.25" hidden="1">
      <c r="B18" s="328"/>
      <c r="C18" s="328"/>
      <c r="D18" s="437"/>
      <c r="E18" s="529"/>
      <c r="F18" s="329"/>
      <c r="G18" s="436"/>
      <c r="H18" s="438"/>
      <c r="I18" s="377"/>
      <c r="J18" s="378"/>
      <c r="K18" s="308">
        <v>0</v>
      </c>
      <c r="L18" s="308">
        <v>0</v>
      </c>
      <c r="M18" s="308">
        <v>0</v>
      </c>
      <c r="N18" s="308">
        <v>0</v>
      </c>
      <c r="O18" s="308">
        <v>0</v>
      </c>
      <c r="P18" s="308">
        <v>0</v>
      </c>
      <c r="Q18" s="147">
        <f t="shared" ref="Q15:R18" si="1">K18+M18+O18</f>
        <v>0</v>
      </c>
      <c r="R18" s="147">
        <f t="shared" si="1"/>
        <v>0</v>
      </c>
      <c r="S18" s="308">
        <v>0</v>
      </c>
      <c r="T18" s="308">
        <v>0</v>
      </c>
      <c r="U18" s="308">
        <v>0</v>
      </c>
      <c r="V18" s="308">
        <v>0</v>
      </c>
      <c r="W18" s="308">
        <v>0</v>
      </c>
      <c r="X18" s="308">
        <v>0</v>
      </c>
      <c r="Y18" s="147">
        <f t="shared" ref="Y15:Z18" si="2">S18+U18+W18</f>
        <v>0</v>
      </c>
      <c r="Z18" s="147">
        <f t="shared" si="2"/>
        <v>0</v>
      </c>
      <c r="AA18" s="308">
        <v>0</v>
      </c>
      <c r="AB18" s="308">
        <v>0</v>
      </c>
      <c r="AC18" s="308">
        <v>0</v>
      </c>
      <c r="AD18" s="308">
        <v>0</v>
      </c>
      <c r="AE18" s="309">
        <v>0</v>
      </c>
      <c r="AF18" s="309">
        <v>0</v>
      </c>
      <c r="AG18" s="147">
        <f t="shared" ref="AG15:AH18" si="3">AA18+AC18+AE18</f>
        <v>0</v>
      </c>
      <c r="AH18" s="147">
        <f t="shared" si="3"/>
        <v>0</v>
      </c>
      <c r="AI18" s="308">
        <v>0</v>
      </c>
      <c r="AJ18" s="308">
        <v>0</v>
      </c>
      <c r="AK18" s="308">
        <v>0</v>
      </c>
      <c r="AL18" s="308">
        <v>0</v>
      </c>
      <c r="AM18" s="308">
        <v>0</v>
      </c>
      <c r="AN18" s="308">
        <v>0</v>
      </c>
      <c r="AO18" s="147">
        <f t="shared" ref="AO15:AP18" si="4">AI18+AK18+AM18</f>
        <v>0</v>
      </c>
      <c r="AP18" s="147">
        <f t="shared" si="4"/>
        <v>0</v>
      </c>
      <c r="AQ18" s="163">
        <f t="shared" ref="AQ15:AR18" si="5">Q18+Y18+AG18+AO18</f>
        <v>0</v>
      </c>
      <c r="AR18" s="162">
        <f t="shared" si="5"/>
        <v>0</v>
      </c>
      <c r="AS18" s="146">
        <f t="shared" si="0"/>
        <v>0</v>
      </c>
    </row>
    <row r="19" spans="2:45" ht="23.25">
      <c r="B19" s="860" t="s">
        <v>377</v>
      </c>
      <c r="C19" s="861"/>
      <c r="D19" s="861"/>
      <c r="E19" s="861"/>
      <c r="F19" s="861"/>
      <c r="G19" s="861"/>
      <c r="H19" s="861"/>
      <c r="I19" s="861"/>
      <c r="J19" s="861"/>
      <c r="K19" s="861"/>
      <c r="L19" s="861"/>
      <c r="M19" s="861"/>
      <c r="N19" s="861"/>
      <c r="O19" s="861"/>
      <c r="P19" s="861"/>
      <c r="Q19" s="861"/>
      <c r="R19" s="861"/>
      <c r="S19" s="861"/>
      <c r="T19" s="861"/>
      <c r="U19" s="861"/>
      <c r="V19" s="861"/>
      <c r="W19" s="861"/>
      <c r="X19" s="861"/>
      <c r="Y19" s="861"/>
      <c r="Z19" s="861"/>
      <c r="AA19" s="861"/>
      <c r="AB19" s="861"/>
      <c r="AC19" s="861"/>
      <c r="AD19" s="861"/>
      <c r="AE19" s="861"/>
      <c r="AF19" s="861"/>
      <c r="AG19" s="861"/>
      <c r="AH19" s="861"/>
      <c r="AI19" s="861"/>
      <c r="AJ19" s="861"/>
      <c r="AK19" s="861"/>
      <c r="AL19" s="861"/>
      <c r="AM19" s="861"/>
      <c r="AN19" s="861"/>
      <c r="AO19" s="861"/>
      <c r="AP19" s="861"/>
      <c r="AQ19" s="861"/>
      <c r="AR19" s="894"/>
      <c r="AS19" s="100">
        <f>AVERAGE(AS13:AS16)</f>
        <v>0.38478260869565217</v>
      </c>
    </row>
    <row r="20" spans="2:45" ht="17.25">
      <c r="B20" s="239"/>
      <c r="C20" s="239"/>
      <c r="D20" s="240"/>
      <c r="E20" s="239"/>
      <c r="F20" s="239"/>
      <c r="G20" s="239"/>
      <c r="H20" s="239"/>
      <c r="I20" s="239"/>
      <c r="J20" s="241"/>
    </row>
    <row r="21" spans="2:45" ht="15.75">
      <c r="B21" s="151" t="s">
        <v>185</v>
      </c>
      <c r="C21" s="876"/>
      <c r="D21" s="877"/>
      <c r="E21" s="877"/>
      <c r="F21" s="877"/>
      <c r="G21" s="877"/>
      <c r="H21" s="877"/>
      <c r="I21" s="877"/>
      <c r="J21" s="903"/>
    </row>
    <row r="22" spans="2:45" ht="17.25">
      <c r="B22" s="239"/>
      <c r="C22" s="834"/>
      <c r="D22" s="834"/>
      <c r="E22" s="834"/>
      <c r="F22" s="834"/>
      <c r="G22" s="834"/>
      <c r="H22" s="834"/>
      <c r="I22" s="834"/>
      <c r="J22" s="834"/>
    </row>
    <row r="23" spans="2:45" ht="31.5">
      <c r="B23" s="152" t="s">
        <v>428</v>
      </c>
      <c r="C23" s="871">
        <v>43448</v>
      </c>
      <c r="D23" s="888"/>
      <c r="E23" s="239"/>
      <c r="F23" s="239"/>
      <c r="G23" s="314" t="s">
        <v>372</v>
      </c>
      <c r="H23" s="946"/>
      <c r="I23" s="911"/>
      <c r="J23" s="911"/>
    </row>
    <row r="24" spans="2:45" ht="17.25">
      <c r="B24" s="239"/>
      <c r="C24" s="239"/>
      <c r="D24" s="240"/>
      <c r="E24" s="239"/>
      <c r="F24" s="239"/>
      <c r="G24" s="239"/>
      <c r="H24" s="239"/>
      <c r="I24" s="239"/>
      <c r="J24" s="241"/>
    </row>
    <row r="25" spans="2:45" ht="17.25">
      <c r="B25" s="239"/>
      <c r="C25" s="239"/>
      <c r="D25" s="240"/>
      <c r="E25" s="239"/>
      <c r="F25" s="239"/>
      <c r="G25" s="239"/>
      <c r="H25" s="239"/>
      <c r="I25" s="239"/>
      <c r="J25" s="241"/>
    </row>
    <row r="26" spans="2:45" ht="17.25">
      <c r="B26" s="239"/>
      <c r="C26" s="239"/>
      <c r="D26" s="240"/>
      <c r="E26" s="239"/>
      <c r="F26" s="239"/>
      <c r="G26" s="239"/>
      <c r="H26" s="239"/>
      <c r="I26" s="239"/>
      <c r="J26" s="241"/>
    </row>
    <row r="27" spans="2:45" ht="17.25">
      <c r="B27" s="239"/>
      <c r="C27" s="239"/>
      <c r="D27" s="240"/>
      <c r="E27" s="833"/>
      <c r="F27" s="833"/>
      <c r="G27" s="833"/>
      <c r="H27" s="833"/>
      <c r="I27" s="527"/>
      <c r="J27" s="239"/>
    </row>
    <row r="28" spans="2:45" ht="17.25">
      <c r="B28" s="239"/>
      <c r="C28" s="239"/>
      <c r="D28" s="240"/>
      <c r="E28" s="239"/>
      <c r="F28" s="239"/>
      <c r="G28" s="241"/>
      <c r="H28" s="239"/>
      <c r="I28" s="239"/>
      <c r="J28" s="239"/>
    </row>
    <row r="29" spans="2:45" ht="17.25">
      <c r="B29" s="239"/>
      <c r="C29" s="239"/>
      <c r="D29" s="240"/>
      <c r="E29" s="833"/>
      <c r="F29" s="833"/>
      <c r="G29" s="833"/>
      <c r="H29" s="833"/>
      <c r="I29" s="527"/>
      <c r="J29" s="239"/>
    </row>
    <row r="30" spans="2:45" ht="17.25">
      <c r="B30" s="239"/>
      <c r="C30" s="239"/>
      <c r="D30" s="240"/>
      <c r="E30" s="239"/>
      <c r="F30" s="239"/>
      <c r="G30" s="241"/>
      <c r="H30" s="239"/>
      <c r="I30" s="239"/>
      <c r="J30" s="239"/>
    </row>
    <row r="31" spans="2:45" ht="17.25">
      <c r="B31" s="239"/>
      <c r="C31" s="239"/>
      <c r="D31" s="240"/>
      <c r="E31" s="833"/>
      <c r="F31" s="833"/>
      <c r="G31" s="833"/>
      <c r="H31" s="833"/>
      <c r="I31" s="527"/>
      <c r="J31" s="239"/>
    </row>
  </sheetData>
  <sheetProtection algorithmName="SHA-512" hashValue="z8v2vrYHWf/HGJEBRg5O+qV98wNsRr1prU3a68UxDnMEyeVKScKTHbekNL8L2yf2a4iQMVMkbv23QEmkjPDlPQ==" saltValue="qu7CGNJH1QcB2dEpoDV8pw==" spinCount="100000" sheet="1" objects="1" scenarios="1" formatCells="0"/>
  <mergeCells count="50">
    <mergeCell ref="B19:AR19"/>
    <mergeCell ref="C21:J21"/>
    <mergeCell ref="AA11:AB11"/>
    <mergeCell ref="AC11:AD11"/>
    <mergeCell ref="AE11:AF11"/>
    <mergeCell ref="AG11:AH11"/>
    <mergeCell ref="AI11:AJ11"/>
    <mergeCell ref="AK11:AL11"/>
    <mergeCell ref="O11:P11"/>
    <mergeCell ref="Q11:R11"/>
    <mergeCell ref="S11:T11"/>
    <mergeCell ref="B13:B16"/>
    <mergeCell ref="K9:AP9"/>
    <mergeCell ref="AQ9:AQ12"/>
    <mergeCell ref="E31:H31"/>
    <mergeCell ref="AM11:AN11"/>
    <mergeCell ref="AO11:AP11"/>
    <mergeCell ref="C22:J22"/>
    <mergeCell ref="C23:D23"/>
    <mergeCell ref="H23:J23"/>
    <mergeCell ref="E27:H27"/>
    <mergeCell ref="E29:H29"/>
    <mergeCell ref="K11:L11"/>
    <mergeCell ref="M11:N11"/>
    <mergeCell ref="U11:V11"/>
    <mergeCell ref="W11:X11"/>
    <mergeCell ref="Y11:Z11"/>
    <mergeCell ref="C13:C14"/>
    <mergeCell ref="AQ8:AS8"/>
    <mergeCell ref="B9:B12"/>
    <mergeCell ref="C9:C12"/>
    <mergeCell ref="D9:D12"/>
    <mergeCell ref="E9:E12"/>
    <mergeCell ref="F9:F12"/>
    <mergeCell ref="G9:G12"/>
    <mergeCell ref="H9:H12"/>
    <mergeCell ref="I9:I12"/>
    <mergeCell ref="J9:J12"/>
    <mergeCell ref="AR9:AR12"/>
    <mergeCell ref="AS9:AS12"/>
    <mergeCell ref="K10:R10"/>
    <mergeCell ref="S10:Z10"/>
    <mergeCell ref="AA10:AH10"/>
    <mergeCell ref="AI10:AP10"/>
    <mergeCell ref="AR7:AS7"/>
    <mergeCell ref="B2:B6"/>
    <mergeCell ref="C2:AQ6"/>
    <mergeCell ref="AR2:AS2"/>
    <mergeCell ref="AR5:AS5"/>
    <mergeCell ref="AR6:AS6"/>
  </mergeCells>
  <conditionalFormatting sqref="AS13">
    <cfRule type="cellIs" dxfId="35" priority="10" operator="between">
      <formula>0.7</formula>
      <formula>1</formula>
    </cfRule>
    <cfRule type="cellIs" dxfId="34" priority="11" operator="between">
      <formula>0.51</formula>
      <formula>0.69</formula>
    </cfRule>
    <cfRule type="cellIs" dxfId="33" priority="12" operator="between">
      <formula>0</formula>
      <formula>0.5</formula>
    </cfRule>
  </conditionalFormatting>
  <conditionalFormatting sqref="AS15:AS16 AS18">
    <cfRule type="cellIs" dxfId="32" priority="7" operator="between">
      <formula>0.7</formula>
      <formula>1</formula>
    </cfRule>
    <cfRule type="cellIs" dxfId="31" priority="8" operator="between">
      <formula>0.51</formula>
      <formula>0.69</formula>
    </cfRule>
    <cfRule type="cellIs" dxfId="30" priority="9" operator="between">
      <formula>0</formula>
      <formula>0.5</formula>
    </cfRule>
  </conditionalFormatting>
  <conditionalFormatting sqref="AS14">
    <cfRule type="cellIs" dxfId="29" priority="4" operator="between">
      <formula>0.7</formula>
      <formula>1</formula>
    </cfRule>
    <cfRule type="cellIs" dxfId="28" priority="5" operator="between">
      <formula>0.51</formula>
      <formula>0.69</formula>
    </cfRule>
    <cfRule type="cellIs" dxfId="27" priority="6" operator="between">
      <formula>0</formula>
      <formula>0.5</formula>
    </cfRule>
  </conditionalFormatting>
  <conditionalFormatting sqref="AS17">
    <cfRule type="cellIs" dxfId="26" priority="1" operator="between">
      <formula>0.7</formula>
      <formula>1</formula>
    </cfRule>
    <cfRule type="cellIs" dxfId="25" priority="2" operator="between">
      <formula>0.51</formula>
      <formula>0.69</formula>
    </cfRule>
    <cfRule type="cellIs" dxfId="24" priority="3" operator="between">
      <formula>0</formula>
      <formula>0.5</formula>
    </cfRule>
  </conditionalFormatting>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9FF33"/>
  </sheetPr>
  <dimension ref="B1:AS36"/>
  <sheetViews>
    <sheetView showGridLines="0" topLeftCell="B7" zoomScale="55" zoomScaleNormal="55" workbookViewId="0">
      <pane xSplit="4" ySplit="6" topLeftCell="F13" activePane="bottomRight" state="frozen"/>
      <selection activeCell="B7" sqref="B7"/>
      <selection pane="topRight" activeCell="F7" sqref="F7"/>
      <selection pane="bottomLeft" activeCell="B13" sqref="B13"/>
      <selection pane="bottomRight" activeCell="E13" sqref="E13"/>
    </sheetView>
  </sheetViews>
  <sheetFormatPr baseColWidth="10" defaultColWidth="17.28515625" defaultRowHeight="15" customHeight="1"/>
  <cols>
    <col min="1" max="1" width="4.28515625" style="158" customWidth="1"/>
    <col min="2" max="2" width="28.42578125" style="200" customWidth="1"/>
    <col min="3" max="3" width="28.5703125" style="200" customWidth="1"/>
    <col min="4" max="4" width="21.42578125" style="201" customWidth="1"/>
    <col min="5" max="7" width="21.42578125" style="200" customWidth="1"/>
    <col min="8" max="8" width="28.5703125" style="200" customWidth="1"/>
    <col min="9" max="9" width="50" style="200" customWidth="1"/>
    <col min="10" max="10" width="28.5703125" style="202" customWidth="1"/>
    <col min="11" max="42" width="14.28515625" style="158" customWidth="1"/>
    <col min="43" max="43" width="14.85546875" style="158" customWidth="1"/>
    <col min="44" max="45" width="15" style="158" customWidth="1"/>
    <col min="46" max="16384" width="17.28515625" style="158"/>
  </cols>
  <sheetData>
    <row r="1" spans="2:45" ht="15" customHeight="1" thickBot="1"/>
    <row r="2" spans="2:45" ht="16.5" customHeight="1">
      <c r="B2" s="777"/>
      <c r="C2" s="780" t="s">
        <v>467</v>
      </c>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c r="AP2" s="781"/>
      <c r="AQ2" s="782"/>
      <c r="AR2" s="789" t="s">
        <v>435</v>
      </c>
      <c r="AS2" s="790"/>
    </row>
    <row r="3" spans="2:45" ht="16.5" customHeight="1">
      <c r="B3" s="778"/>
      <c r="C3" s="953"/>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c r="AM3" s="784"/>
      <c r="AN3" s="784"/>
      <c r="AO3" s="784"/>
      <c r="AP3" s="784"/>
      <c r="AQ3" s="851"/>
      <c r="AR3" s="203" t="s">
        <v>432</v>
      </c>
      <c r="AS3" s="384" t="s">
        <v>433</v>
      </c>
    </row>
    <row r="4" spans="2:45" ht="16.5" customHeight="1">
      <c r="B4" s="778"/>
      <c r="C4" s="953"/>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851"/>
      <c r="AR4" s="205">
        <v>3</v>
      </c>
      <c r="AS4" s="206" t="s">
        <v>511</v>
      </c>
    </row>
    <row r="5" spans="2:45" ht="16.5" customHeight="1">
      <c r="B5" s="778"/>
      <c r="C5" s="953"/>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c r="AM5" s="784"/>
      <c r="AN5" s="784"/>
      <c r="AO5" s="784"/>
      <c r="AP5" s="784"/>
      <c r="AQ5" s="851"/>
      <c r="AR5" s="852" t="s">
        <v>434</v>
      </c>
      <c r="AS5" s="853"/>
    </row>
    <row r="6" spans="2:45" ht="16.5" customHeight="1" thickBot="1">
      <c r="B6" s="779"/>
      <c r="C6" s="786"/>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8"/>
      <c r="AR6" s="793" t="s">
        <v>508</v>
      </c>
      <c r="AS6" s="794"/>
    </row>
    <row r="7" spans="2:45" ht="14.25" customHeight="1">
      <c r="B7" s="207"/>
      <c r="C7" s="207"/>
      <c r="D7" s="208"/>
      <c r="E7" s="207"/>
      <c r="F7" s="207"/>
      <c r="G7" s="207"/>
      <c r="H7" s="207"/>
      <c r="I7" s="207"/>
      <c r="J7" s="209"/>
      <c r="AR7" s="775"/>
      <c r="AS7" s="776"/>
    </row>
    <row r="8" spans="2:45" ht="15" customHeight="1">
      <c r="B8" s="210"/>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795"/>
      <c r="AR8" s="796"/>
      <c r="AS8" s="797"/>
    </row>
    <row r="9" spans="2:45" ht="13.5" customHeight="1">
      <c r="B9" s="798" t="s">
        <v>431</v>
      </c>
      <c r="C9" s="798" t="s">
        <v>430</v>
      </c>
      <c r="D9" s="798" t="s">
        <v>471</v>
      </c>
      <c r="E9" s="798" t="s">
        <v>474</v>
      </c>
      <c r="F9" s="798" t="s">
        <v>475</v>
      </c>
      <c r="G9" s="798" t="s">
        <v>427</v>
      </c>
      <c r="H9" s="798" t="s">
        <v>421</v>
      </c>
      <c r="I9" s="798" t="s">
        <v>503</v>
      </c>
      <c r="J9" s="798" t="s">
        <v>7</v>
      </c>
      <c r="K9" s="847" t="s">
        <v>346</v>
      </c>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03" t="s">
        <v>347</v>
      </c>
      <c r="AR9" s="804" t="s">
        <v>348</v>
      </c>
      <c r="AS9" s="804" t="s">
        <v>378</v>
      </c>
    </row>
    <row r="10" spans="2:45" ht="13.5" customHeight="1">
      <c r="B10" s="798"/>
      <c r="C10" s="798"/>
      <c r="D10" s="798"/>
      <c r="E10" s="798"/>
      <c r="F10" s="798"/>
      <c r="G10" s="798"/>
      <c r="H10" s="798"/>
      <c r="I10" s="798"/>
      <c r="J10" s="798"/>
      <c r="K10" s="835" t="s">
        <v>422</v>
      </c>
      <c r="L10" s="835"/>
      <c r="M10" s="835"/>
      <c r="N10" s="835"/>
      <c r="O10" s="835"/>
      <c r="P10" s="835"/>
      <c r="Q10" s="835"/>
      <c r="R10" s="835"/>
      <c r="S10" s="835" t="s">
        <v>423</v>
      </c>
      <c r="T10" s="835"/>
      <c r="U10" s="835"/>
      <c r="V10" s="835"/>
      <c r="W10" s="835"/>
      <c r="X10" s="835"/>
      <c r="Y10" s="835"/>
      <c r="Z10" s="835"/>
      <c r="AA10" s="835" t="s">
        <v>424</v>
      </c>
      <c r="AB10" s="835"/>
      <c r="AC10" s="835"/>
      <c r="AD10" s="835"/>
      <c r="AE10" s="835"/>
      <c r="AF10" s="835"/>
      <c r="AG10" s="835"/>
      <c r="AH10" s="835"/>
      <c r="AI10" s="835" t="s">
        <v>425</v>
      </c>
      <c r="AJ10" s="835"/>
      <c r="AK10" s="835"/>
      <c r="AL10" s="835"/>
      <c r="AM10" s="835"/>
      <c r="AN10" s="835"/>
      <c r="AO10" s="835"/>
      <c r="AP10" s="835"/>
      <c r="AQ10" s="803"/>
      <c r="AR10" s="804"/>
      <c r="AS10" s="804"/>
    </row>
    <row r="11" spans="2:45" ht="17.25" customHeight="1">
      <c r="B11" s="798"/>
      <c r="C11" s="798"/>
      <c r="D11" s="798"/>
      <c r="E11" s="798"/>
      <c r="F11" s="798"/>
      <c r="G11" s="798"/>
      <c r="H11" s="798"/>
      <c r="I11" s="798"/>
      <c r="J11" s="798"/>
      <c r="K11" s="835" t="s">
        <v>353</v>
      </c>
      <c r="L11" s="835"/>
      <c r="M11" s="835" t="s">
        <v>354</v>
      </c>
      <c r="N11" s="835"/>
      <c r="O11" s="838" t="s">
        <v>355</v>
      </c>
      <c r="P11" s="839"/>
      <c r="Q11" s="836" t="s">
        <v>356</v>
      </c>
      <c r="R11" s="837"/>
      <c r="S11" s="835" t="s">
        <v>429</v>
      </c>
      <c r="T11" s="835"/>
      <c r="U11" s="835" t="s">
        <v>358</v>
      </c>
      <c r="V11" s="835"/>
      <c r="W11" s="835" t="s">
        <v>359</v>
      </c>
      <c r="X11" s="835"/>
      <c r="Y11" s="836" t="s">
        <v>356</v>
      </c>
      <c r="Z11" s="837"/>
      <c r="AA11" s="835" t="s">
        <v>360</v>
      </c>
      <c r="AB11" s="835"/>
      <c r="AC11" s="835" t="s">
        <v>361</v>
      </c>
      <c r="AD11" s="835"/>
      <c r="AE11" s="835" t="s">
        <v>362</v>
      </c>
      <c r="AF11" s="835"/>
      <c r="AG11" s="836" t="s">
        <v>356</v>
      </c>
      <c r="AH11" s="837"/>
      <c r="AI11" s="835" t="s">
        <v>363</v>
      </c>
      <c r="AJ11" s="835"/>
      <c r="AK11" s="835" t="s">
        <v>364</v>
      </c>
      <c r="AL11" s="835"/>
      <c r="AM11" s="835" t="s">
        <v>365</v>
      </c>
      <c r="AN11" s="835"/>
      <c r="AO11" s="836" t="s">
        <v>426</v>
      </c>
      <c r="AP11" s="837"/>
      <c r="AQ11" s="803"/>
      <c r="AR11" s="804"/>
      <c r="AS11" s="804"/>
    </row>
    <row r="12" spans="2:45" ht="15.75" customHeight="1">
      <c r="B12" s="846"/>
      <c r="C12" s="846"/>
      <c r="D12" s="846"/>
      <c r="E12" s="846"/>
      <c r="F12" s="846"/>
      <c r="G12" s="846"/>
      <c r="H12" s="846"/>
      <c r="I12" s="846"/>
      <c r="J12" s="846"/>
      <c r="K12" s="167" t="s">
        <v>366</v>
      </c>
      <c r="L12" s="168" t="s">
        <v>367</v>
      </c>
      <c r="M12" s="167" t="s">
        <v>366</v>
      </c>
      <c r="N12" s="168" t="s">
        <v>367</v>
      </c>
      <c r="O12" s="167" t="s">
        <v>366</v>
      </c>
      <c r="P12" s="168" t="s">
        <v>367</v>
      </c>
      <c r="Q12" s="169" t="s">
        <v>366</v>
      </c>
      <c r="R12" s="170" t="s">
        <v>367</v>
      </c>
      <c r="S12" s="167" t="s">
        <v>366</v>
      </c>
      <c r="T12" s="168" t="s">
        <v>367</v>
      </c>
      <c r="U12" s="167" t="s">
        <v>366</v>
      </c>
      <c r="V12" s="168" t="s">
        <v>367</v>
      </c>
      <c r="W12" s="167" t="s">
        <v>366</v>
      </c>
      <c r="X12" s="168" t="s">
        <v>367</v>
      </c>
      <c r="Y12" s="169" t="s">
        <v>366</v>
      </c>
      <c r="Z12" s="170" t="s">
        <v>367</v>
      </c>
      <c r="AA12" s="167" t="s">
        <v>366</v>
      </c>
      <c r="AB12" s="168" t="s">
        <v>367</v>
      </c>
      <c r="AC12" s="167" t="s">
        <v>366</v>
      </c>
      <c r="AD12" s="168" t="s">
        <v>367</v>
      </c>
      <c r="AE12" s="167" t="s">
        <v>366</v>
      </c>
      <c r="AF12" s="168" t="s">
        <v>367</v>
      </c>
      <c r="AG12" s="169" t="s">
        <v>366</v>
      </c>
      <c r="AH12" s="170" t="s">
        <v>367</v>
      </c>
      <c r="AI12" s="167" t="s">
        <v>366</v>
      </c>
      <c r="AJ12" s="168" t="s">
        <v>367</v>
      </c>
      <c r="AK12" s="167" t="s">
        <v>366</v>
      </c>
      <c r="AL12" s="168" t="s">
        <v>367</v>
      </c>
      <c r="AM12" s="167" t="s">
        <v>366</v>
      </c>
      <c r="AN12" s="168" t="s">
        <v>367</v>
      </c>
      <c r="AO12" s="169" t="s">
        <v>366</v>
      </c>
      <c r="AP12" s="170" t="s">
        <v>367</v>
      </c>
      <c r="AQ12" s="803"/>
      <c r="AR12" s="804"/>
      <c r="AS12" s="804"/>
    </row>
    <row r="13" spans="2:45" ht="180" customHeight="1">
      <c r="B13" s="995" t="s">
        <v>916</v>
      </c>
      <c r="C13" s="310" t="s">
        <v>780</v>
      </c>
      <c r="D13" s="213">
        <v>3</v>
      </c>
      <c r="E13" s="178" t="s">
        <v>781</v>
      </c>
      <c r="F13" s="178" t="s">
        <v>782</v>
      </c>
      <c r="G13" s="439">
        <v>7</v>
      </c>
      <c r="H13" s="310" t="s">
        <v>783</v>
      </c>
      <c r="I13" s="310" t="s">
        <v>784</v>
      </c>
      <c r="J13" s="178" t="s">
        <v>179</v>
      </c>
      <c r="K13" s="218">
        <v>0</v>
      </c>
      <c r="L13" s="218">
        <v>0</v>
      </c>
      <c r="M13" s="218">
        <v>0</v>
      </c>
      <c r="N13" s="218">
        <v>0</v>
      </c>
      <c r="O13" s="218">
        <v>0</v>
      </c>
      <c r="P13" s="218">
        <v>0</v>
      </c>
      <c r="Q13" s="219">
        <v>0</v>
      </c>
      <c r="R13" s="219">
        <v>0</v>
      </c>
      <c r="S13" s="218">
        <v>1</v>
      </c>
      <c r="T13" s="218">
        <v>1</v>
      </c>
      <c r="U13" s="218">
        <v>1</v>
      </c>
      <c r="V13" s="218">
        <v>1</v>
      </c>
      <c r="W13" s="218">
        <v>0</v>
      </c>
      <c r="X13" s="218">
        <v>0</v>
      </c>
      <c r="Y13" s="219">
        <v>2</v>
      </c>
      <c r="Z13" s="219">
        <v>2</v>
      </c>
      <c r="AA13" s="218">
        <v>0</v>
      </c>
      <c r="AB13" s="218"/>
      <c r="AC13" s="218">
        <v>1</v>
      </c>
      <c r="AD13" s="218"/>
      <c r="AE13" s="220">
        <v>0</v>
      </c>
      <c r="AF13" s="218"/>
      <c r="AG13" s="219">
        <v>1</v>
      </c>
      <c r="AH13" s="219">
        <v>0</v>
      </c>
      <c r="AI13" s="218">
        <v>0</v>
      </c>
      <c r="AJ13" s="218"/>
      <c r="AK13" s="218">
        <v>0</v>
      </c>
      <c r="AL13" s="218"/>
      <c r="AM13" s="218">
        <v>0</v>
      </c>
      <c r="AN13" s="218"/>
      <c r="AO13" s="219">
        <v>0</v>
      </c>
      <c r="AP13" s="219">
        <v>0</v>
      </c>
      <c r="AQ13" s="221">
        <v>3</v>
      </c>
      <c r="AR13" s="222">
        <v>2</v>
      </c>
      <c r="AS13" s="223">
        <f t="shared" ref="AS13:AS23" si="0">IF(AND(AR13&gt;0,AQ13&gt;0),AR13/AQ13,0)</f>
        <v>0.66666666666666663</v>
      </c>
    </row>
    <row r="14" spans="2:45" ht="150" customHeight="1">
      <c r="B14" s="855"/>
      <c r="C14" s="310" t="s">
        <v>785</v>
      </c>
      <c r="D14" s="213">
        <v>3</v>
      </c>
      <c r="E14" s="178" t="s">
        <v>786</v>
      </c>
      <c r="F14" s="178" t="s">
        <v>787</v>
      </c>
      <c r="G14" s="439">
        <v>2</v>
      </c>
      <c r="H14" s="310" t="s">
        <v>788</v>
      </c>
      <c r="I14" s="310" t="s">
        <v>789</v>
      </c>
      <c r="J14" s="178" t="s">
        <v>179</v>
      </c>
      <c r="K14" s="218">
        <v>0</v>
      </c>
      <c r="L14" s="218">
        <v>0</v>
      </c>
      <c r="M14" s="218">
        <v>0</v>
      </c>
      <c r="N14" s="218">
        <v>0</v>
      </c>
      <c r="O14" s="218">
        <v>2</v>
      </c>
      <c r="P14" s="218">
        <v>2</v>
      </c>
      <c r="Q14" s="219">
        <v>2</v>
      </c>
      <c r="R14" s="219">
        <v>2</v>
      </c>
      <c r="S14" s="218">
        <v>0</v>
      </c>
      <c r="T14" s="218">
        <v>0</v>
      </c>
      <c r="U14" s="218">
        <v>0</v>
      </c>
      <c r="V14" s="218">
        <v>0</v>
      </c>
      <c r="W14" s="218">
        <v>0</v>
      </c>
      <c r="X14" s="218">
        <v>0</v>
      </c>
      <c r="Y14" s="219">
        <v>0</v>
      </c>
      <c r="Z14" s="219">
        <v>0</v>
      </c>
      <c r="AA14" s="218">
        <v>0</v>
      </c>
      <c r="AB14" s="218"/>
      <c r="AC14" s="218">
        <v>0</v>
      </c>
      <c r="AD14" s="218"/>
      <c r="AE14" s="220">
        <v>0</v>
      </c>
      <c r="AF14" s="218"/>
      <c r="AG14" s="219">
        <v>0</v>
      </c>
      <c r="AH14" s="219">
        <v>0</v>
      </c>
      <c r="AI14" s="218">
        <v>1</v>
      </c>
      <c r="AJ14" s="218"/>
      <c r="AK14" s="218">
        <v>0</v>
      </c>
      <c r="AL14" s="218"/>
      <c r="AM14" s="218">
        <v>0</v>
      </c>
      <c r="AN14" s="218"/>
      <c r="AO14" s="219">
        <v>1</v>
      </c>
      <c r="AP14" s="219">
        <v>0</v>
      </c>
      <c r="AQ14" s="221">
        <v>3</v>
      </c>
      <c r="AR14" s="222">
        <v>2</v>
      </c>
      <c r="AS14" s="223">
        <f t="shared" si="0"/>
        <v>0.66666666666666663</v>
      </c>
    </row>
    <row r="15" spans="2:45" ht="150" customHeight="1">
      <c r="B15" s="855"/>
      <c r="C15" s="310" t="s">
        <v>790</v>
      </c>
      <c r="D15" s="213">
        <v>65</v>
      </c>
      <c r="E15" s="178" t="s">
        <v>791</v>
      </c>
      <c r="F15" s="178" t="s">
        <v>792</v>
      </c>
      <c r="G15" s="439">
        <v>59</v>
      </c>
      <c r="H15" s="310" t="s">
        <v>793</v>
      </c>
      <c r="I15" s="310" t="s">
        <v>794</v>
      </c>
      <c r="J15" s="178" t="s">
        <v>179</v>
      </c>
      <c r="K15" s="218">
        <v>65</v>
      </c>
      <c r="L15" s="218">
        <v>65</v>
      </c>
      <c r="M15" s="218">
        <v>0</v>
      </c>
      <c r="N15" s="218">
        <v>0</v>
      </c>
      <c r="O15" s="218">
        <v>0</v>
      </c>
      <c r="P15" s="218">
        <v>0</v>
      </c>
      <c r="Q15" s="219">
        <v>65</v>
      </c>
      <c r="R15" s="219">
        <v>65</v>
      </c>
      <c r="S15" s="218">
        <v>0</v>
      </c>
      <c r="T15" s="218">
        <v>0</v>
      </c>
      <c r="U15" s="218">
        <v>0</v>
      </c>
      <c r="V15" s="218">
        <v>0</v>
      </c>
      <c r="W15" s="218">
        <v>0</v>
      </c>
      <c r="X15" s="218">
        <v>0</v>
      </c>
      <c r="Y15" s="219">
        <v>0</v>
      </c>
      <c r="Z15" s="219">
        <v>0</v>
      </c>
      <c r="AA15" s="218">
        <v>0</v>
      </c>
      <c r="AB15" s="218"/>
      <c r="AC15" s="218">
        <v>0</v>
      </c>
      <c r="AD15" s="218"/>
      <c r="AE15" s="220">
        <v>0</v>
      </c>
      <c r="AF15" s="218"/>
      <c r="AG15" s="219">
        <v>0</v>
      </c>
      <c r="AH15" s="219">
        <v>0</v>
      </c>
      <c r="AI15" s="218">
        <v>0</v>
      </c>
      <c r="AJ15" s="218"/>
      <c r="AK15" s="218">
        <v>0</v>
      </c>
      <c r="AL15" s="218"/>
      <c r="AM15" s="218">
        <v>0</v>
      </c>
      <c r="AN15" s="218"/>
      <c r="AO15" s="219">
        <v>0</v>
      </c>
      <c r="AP15" s="219">
        <v>0</v>
      </c>
      <c r="AQ15" s="221">
        <v>65</v>
      </c>
      <c r="AR15" s="222">
        <v>65</v>
      </c>
      <c r="AS15" s="223">
        <f t="shared" si="0"/>
        <v>1</v>
      </c>
    </row>
    <row r="16" spans="2:45" ht="150" customHeight="1">
      <c r="B16" s="855"/>
      <c r="C16" s="310" t="s">
        <v>795</v>
      </c>
      <c r="D16" s="213">
        <v>2</v>
      </c>
      <c r="E16" s="178" t="s">
        <v>796</v>
      </c>
      <c r="F16" s="178" t="s">
        <v>797</v>
      </c>
      <c r="G16" s="439">
        <v>2</v>
      </c>
      <c r="H16" s="310" t="s">
        <v>798</v>
      </c>
      <c r="I16" s="310" t="s">
        <v>799</v>
      </c>
      <c r="J16" s="178" t="s">
        <v>179</v>
      </c>
      <c r="K16" s="218">
        <v>0</v>
      </c>
      <c r="L16" s="218">
        <v>0</v>
      </c>
      <c r="M16" s="218">
        <v>1</v>
      </c>
      <c r="N16" s="218">
        <v>1</v>
      </c>
      <c r="O16" s="218">
        <v>0</v>
      </c>
      <c r="P16" s="218">
        <v>0</v>
      </c>
      <c r="Q16" s="219">
        <v>1</v>
      </c>
      <c r="R16" s="219">
        <v>1</v>
      </c>
      <c r="S16" s="218">
        <v>0</v>
      </c>
      <c r="T16" s="218">
        <v>0</v>
      </c>
      <c r="U16" s="218">
        <v>0</v>
      </c>
      <c r="V16" s="218">
        <v>0</v>
      </c>
      <c r="W16" s="218">
        <v>0</v>
      </c>
      <c r="X16" s="218">
        <v>0</v>
      </c>
      <c r="Y16" s="219">
        <v>0</v>
      </c>
      <c r="Z16" s="219">
        <v>0</v>
      </c>
      <c r="AA16" s="218">
        <v>0</v>
      </c>
      <c r="AB16" s="218"/>
      <c r="AC16" s="218">
        <v>1</v>
      </c>
      <c r="AD16" s="218"/>
      <c r="AE16" s="220">
        <v>0</v>
      </c>
      <c r="AF16" s="218"/>
      <c r="AG16" s="219">
        <v>1</v>
      </c>
      <c r="AH16" s="219">
        <v>0</v>
      </c>
      <c r="AI16" s="218">
        <v>0</v>
      </c>
      <c r="AJ16" s="218"/>
      <c r="AK16" s="218">
        <v>0</v>
      </c>
      <c r="AL16" s="218"/>
      <c r="AM16" s="218">
        <v>0</v>
      </c>
      <c r="AN16" s="218"/>
      <c r="AO16" s="219">
        <v>0</v>
      </c>
      <c r="AP16" s="219">
        <v>0</v>
      </c>
      <c r="AQ16" s="221">
        <v>2</v>
      </c>
      <c r="AR16" s="222">
        <v>1</v>
      </c>
      <c r="AS16" s="223">
        <f t="shared" si="0"/>
        <v>0.5</v>
      </c>
    </row>
    <row r="17" spans="2:45" ht="150" customHeight="1">
      <c r="B17" s="855"/>
      <c r="C17" s="310" t="s">
        <v>800</v>
      </c>
      <c r="D17" s="213">
        <v>2</v>
      </c>
      <c r="E17" s="178" t="s">
        <v>801</v>
      </c>
      <c r="F17" s="178" t="s">
        <v>802</v>
      </c>
      <c r="G17" s="439">
        <v>2</v>
      </c>
      <c r="H17" s="310" t="s">
        <v>803</v>
      </c>
      <c r="I17" s="310" t="s">
        <v>804</v>
      </c>
      <c r="J17" s="178" t="s">
        <v>179</v>
      </c>
      <c r="K17" s="218">
        <v>0</v>
      </c>
      <c r="L17" s="218">
        <v>0</v>
      </c>
      <c r="M17" s="218">
        <v>1</v>
      </c>
      <c r="N17" s="218">
        <v>1</v>
      </c>
      <c r="O17" s="218">
        <v>0</v>
      </c>
      <c r="P17" s="218">
        <v>0</v>
      </c>
      <c r="Q17" s="219">
        <v>1</v>
      </c>
      <c r="R17" s="219">
        <v>1</v>
      </c>
      <c r="S17" s="218">
        <v>0</v>
      </c>
      <c r="T17" s="218">
        <v>0</v>
      </c>
      <c r="U17" s="218">
        <v>0</v>
      </c>
      <c r="V17" s="218">
        <v>0</v>
      </c>
      <c r="W17" s="218">
        <v>0</v>
      </c>
      <c r="X17" s="218">
        <v>0</v>
      </c>
      <c r="Y17" s="219">
        <v>0</v>
      </c>
      <c r="Z17" s="219">
        <v>0</v>
      </c>
      <c r="AA17" s="218">
        <v>0</v>
      </c>
      <c r="AB17" s="218"/>
      <c r="AC17" s="218">
        <v>1</v>
      </c>
      <c r="AD17" s="218"/>
      <c r="AE17" s="220">
        <v>0</v>
      </c>
      <c r="AF17" s="218"/>
      <c r="AG17" s="219">
        <v>1</v>
      </c>
      <c r="AH17" s="219">
        <v>0</v>
      </c>
      <c r="AI17" s="218">
        <v>0</v>
      </c>
      <c r="AJ17" s="218"/>
      <c r="AK17" s="218">
        <v>0</v>
      </c>
      <c r="AL17" s="218"/>
      <c r="AM17" s="218">
        <v>0</v>
      </c>
      <c r="AN17" s="218"/>
      <c r="AO17" s="219">
        <v>0</v>
      </c>
      <c r="AP17" s="219">
        <v>0</v>
      </c>
      <c r="AQ17" s="221">
        <v>2</v>
      </c>
      <c r="AR17" s="222">
        <v>1</v>
      </c>
      <c r="AS17" s="223">
        <f t="shared" si="0"/>
        <v>0.5</v>
      </c>
    </row>
    <row r="18" spans="2:45" ht="150" customHeight="1">
      <c r="B18" s="855"/>
      <c r="C18" s="310" t="s">
        <v>805</v>
      </c>
      <c r="D18" s="213">
        <v>11</v>
      </c>
      <c r="E18" s="178" t="s">
        <v>806</v>
      </c>
      <c r="F18" s="178" t="s">
        <v>807</v>
      </c>
      <c r="G18" s="439">
        <v>14</v>
      </c>
      <c r="H18" s="310" t="s">
        <v>808</v>
      </c>
      <c r="I18" s="310" t="s">
        <v>809</v>
      </c>
      <c r="J18" s="178" t="s">
        <v>179</v>
      </c>
      <c r="K18" s="218">
        <v>3</v>
      </c>
      <c r="L18" s="218">
        <v>3</v>
      </c>
      <c r="M18" s="218">
        <v>2</v>
      </c>
      <c r="N18" s="218">
        <v>2</v>
      </c>
      <c r="O18" s="218">
        <v>1</v>
      </c>
      <c r="P18" s="218">
        <v>1</v>
      </c>
      <c r="Q18" s="219">
        <v>6</v>
      </c>
      <c r="R18" s="219">
        <v>6</v>
      </c>
      <c r="S18" s="218">
        <v>0</v>
      </c>
      <c r="T18" s="218">
        <v>0</v>
      </c>
      <c r="U18" s="218">
        <v>1</v>
      </c>
      <c r="V18" s="218">
        <v>1</v>
      </c>
      <c r="W18" s="218">
        <v>0</v>
      </c>
      <c r="X18" s="218">
        <v>0</v>
      </c>
      <c r="Y18" s="219">
        <v>1</v>
      </c>
      <c r="Z18" s="219">
        <v>1</v>
      </c>
      <c r="AA18" s="218">
        <v>1</v>
      </c>
      <c r="AB18" s="218"/>
      <c r="AC18" s="218">
        <v>1</v>
      </c>
      <c r="AD18" s="218"/>
      <c r="AE18" s="220">
        <v>1</v>
      </c>
      <c r="AF18" s="218"/>
      <c r="AG18" s="219">
        <v>3</v>
      </c>
      <c r="AH18" s="219">
        <v>0</v>
      </c>
      <c r="AI18" s="218">
        <v>0</v>
      </c>
      <c r="AJ18" s="218"/>
      <c r="AK18" s="218">
        <v>1</v>
      </c>
      <c r="AL18" s="218"/>
      <c r="AM18" s="218">
        <v>0</v>
      </c>
      <c r="AN18" s="218"/>
      <c r="AO18" s="219">
        <v>1</v>
      </c>
      <c r="AP18" s="219">
        <v>0</v>
      </c>
      <c r="AQ18" s="221">
        <v>11</v>
      </c>
      <c r="AR18" s="222">
        <v>7</v>
      </c>
      <c r="AS18" s="223">
        <f t="shared" si="0"/>
        <v>0.63636363636363635</v>
      </c>
    </row>
    <row r="19" spans="2:45" ht="150" customHeight="1">
      <c r="B19" s="855"/>
      <c r="C19" s="310" t="s">
        <v>810</v>
      </c>
      <c r="D19" s="213">
        <v>1</v>
      </c>
      <c r="E19" s="178" t="s">
        <v>811</v>
      </c>
      <c r="F19" s="178" t="s">
        <v>812</v>
      </c>
      <c r="G19" s="439" t="s">
        <v>765</v>
      </c>
      <c r="H19" s="310" t="s">
        <v>813</v>
      </c>
      <c r="I19" s="310" t="s">
        <v>814</v>
      </c>
      <c r="J19" s="178" t="s">
        <v>179</v>
      </c>
      <c r="K19" s="218">
        <v>0</v>
      </c>
      <c r="L19" s="218">
        <v>0</v>
      </c>
      <c r="M19" s="218">
        <v>0</v>
      </c>
      <c r="N19" s="218">
        <v>0</v>
      </c>
      <c r="O19" s="218">
        <v>0</v>
      </c>
      <c r="P19" s="218">
        <v>0</v>
      </c>
      <c r="Q19" s="219">
        <v>0</v>
      </c>
      <c r="R19" s="219">
        <v>0</v>
      </c>
      <c r="S19" s="218">
        <v>0</v>
      </c>
      <c r="T19" s="218">
        <v>0</v>
      </c>
      <c r="U19" s="218">
        <v>1</v>
      </c>
      <c r="V19" s="218">
        <v>1</v>
      </c>
      <c r="W19" s="218">
        <v>0</v>
      </c>
      <c r="X19" s="218">
        <v>0</v>
      </c>
      <c r="Y19" s="219">
        <v>1</v>
      </c>
      <c r="Z19" s="219">
        <v>1</v>
      </c>
      <c r="AA19" s="218">
        <v>0</v>
      </c>
      <c r="AB19" s="218"/>
      <c r="AC19" s="218">
        <v>0</v>
      </c>
      <c r="AD19" s="218"/>
      <c r="AE19" s="220">
        <v>0</v>
      </c>
      <c r="AF19" s="218"/>
      <c r="AG19" s="219">
        <v>0</v>
      </c>
      <c r="AH19" s="219">
        <v>0</v>
      </c>
      <c r="AI19" s="218">
        <v>0</v>
      </c>
      <c r="AJ19" s="218"/>
      <c r="AK19" s="218">
        <v>0</v>
      </c>
      <c r="AL19" s="218"/>
      <c r="AM19" s="218">
        <v>0</v>
      </c>
      <c r="AN19" s="218"/>
      <c r="AO19" s="219">
        <v>0</v>
      </c>
      <c r="AP19" s="219">
        <v>0</v>
      </c>
      <c r="AQ19" s="221">
        <v>1</v>
      </c>
      <c r="AR19" s="222">
        <v>1</v>
      </c>
      <c r="AS19" s="223">
        <f t="shared" si="0"/>
        <v>1</v>
      </c>
    </row>
    <row r="20" spans="2:45" ht="132.75" customHeight="1">
      <c r="B20" s="856"/>
      <c r="C20" s="310" t="s">
        <v>845</v>
      </c>
      <c r="D20" s="213">
        <v>1</v>
      </c>
      <c r="E20" s="178" t="s">
        <v>815</v>
      </c>
      <c r="F20" s="178" t="s">
        <v>846</v>
      </c>
      <c r="G20" s="439">
        <v>1</v>
      </c>
      <c r="H20" s="310" t="s">
        <v>847</v>
      </c>
      <c r="I20" s="310" t="s">
        <v>816</v>
      </c>
      <c r="J20" s="178" t="s">
        <v>179</v>
      </c>
      <c r="K20" s="218">
        <v>0</v>
      </c>
      <c r="L20" s="218">
        <v>0</v>
      </c>
      <c r="M20" s="218">
        <v>0</v>
      </c>
      <c r="N20" s="218">
        <v>0</v>
      </c>
      <c r="O20" s="218">
        <v>0</v>
      </c>
      <c r="P20" s="218">
        <v>0</v>
      </c>
      <c r="Q20" s="219">
        <v>0</v>
      </c>
      <c r="R20" s="219">
        <v>0</v>
      </c>
      <c r="S20" s="218">
        <v>0</v>
      </c>
      <c r="T20" s="218">
        <v>0</v>
      </c>
      <c r="U20" s="218">
        <v>0</v>
      </c>
      <c r="V20" s="218">
        <v>0</v>
      </c>
      <c r="W20" s="218">
        <v>0</v>
      </c>
      <c r="X20" s="218">
        <v>0</v>
      </c>
      <c r="Y20" s="219">
        <v>0</v>
      </c>
      <c r="Z20" s="219">
        <v>0</v>
      </c>
      <c r="AA20" s="218">
        <v>0</v>
      </c>
      <c r="AB20" s="218"/>
      <c r="AC20" s="218">
        <v>0</v>
      </c>
      <c r="AD20" s="218"/>
      <c r="AE20" s="220">
        <v>0</v>
      </c>
      <c r="AF20" s="218"/>
      <c r="AG20" s="219">
        <v>0</v>
      </c>
      <c r="AH20" s="219">
        <v>0</v>
      </c>
      <c r="AI20" s="218">
        <v>1</v>
      </c>
      <c r="AJ20" s="218"/>
      <c r="AK20" s="218">
        <v>0</v>
      </c>
      <c r="AL20" s="218"/>
      <c r="AM20" s="218">
        <v>0</v>
      </c>
      <c r="AN20" s="218"/>
      <c r="AO20" s="219">
        <v>1</v>
      </c>
      <c r="AP20" s="219">
        <v>0</v>
      </c>
      <c r="AQ20" s="221">
        <v>1</v>
      </c>
      <c r="AR20" s="222">
        <v>0</v>
      </c>
      <c r="AS20" s="223">
        <f t="shared" si="0"/>
        <v>0</v>
      </c>
    </row>
    <row r="21" spans="2:45" ht="356.25">
      <c r="B21" s="248" t="s">
        <v>907</v>
      </c>
      <c r="C21" s="224" t="s">
        <v>904</v>
      </c>
      <c r="D21" s="225">
        <v>1</v>
      </c>
      <c r="E21" s="226" t="s">
        <v>855</v>
      </c>
      <c r="F21" s="227" t="s">
        <v>856</v>
      </c>
      <c r="G21" s="228" t="s">
        <v>844</v>
      </c>
      <c r="H21" s="229" t="s">
        <v>857</v>
      </c>
      <c r="I21" s="230" t="s">
        <v>858</v>
      </c>
      <c r="J21" s="231" t="s">
        <v>963</v>
      </c>
      <c r="K21" s="232">
        <v>2.5757575757575757E-2</v>
      </c>
      <c r="L21" s="232">
        <v>2.5757575757575757E-2</v>
      </c>
      <c r="M21" s="232">
        <v>0.23575757575757575</v>
      </c>
      <c r="N21" s="232">
        <v>0.22</v>
      </c>
      <c r="O21" s="232">
        <v>0.16909090909090907</v>
      </c>
      <c r="P21" s="232">
        <v>0.13</v>
      </c>
      <c r="Q21" s="233">
        <v>0.43060606060606055</v>
      </c>
      <c r="R21" s="233">
        <v>0.37575757575757573</v>
      </c>
      <c r="S21" s="232">
        <v>0.13575757575757574</v>
      </c>
      <c r="T21" s="232">
        <v>0.13575757575757574</v>
      </c>
      <c r="U21" s="232">
        <v>0.10242424242424242</v>
      </c>
      <c r="V21" s="232">
        <v>0.13</v>
      </c>
      <c r="W21" s="232">
        <v>3.5757575757575759E-2</v>
      </c>
      <c r="X21" s="232">
        <v>0.06</v>
      </c>
      <c r="Y21" s="233">
        <v>0.27393939393939393</v>
      </c>
      <c r="Z21" s="233">
        <v>0.32575757575757575</v>
      </c>
      <c r="AA21" s="232">
        <v>3.5757575757575759E-2</v>
      </c>
      <c r="AB21" s="232"/>
      <c r="AC21" s="232">
        <v>8.5757575757575755E-2</v>
      </c>
      <c r="AD21" s="232"/>
      <c r="AE21" s="232">
        <v>3.5757575757575759E-2</v>
      </c>
      <c r="AF21" s="232"/>
      <c r="AG21" s="233">
        <v>0.15727272727272729</v>
      </c>
      <c r="AH21" s="233">
        <v>0</v>
      </c>
      <c r="AI21" s="232">
        <v>3.5757575757575759E-2</v>
      </c>
      <c r="AJ21" s="232"/>
      <c r="AK21" s="232">
        <v>8.5757575757575755E-2</v>
      </c>
      <c r="AL21" s="232"/>
      <c r="AM21" s="232">
        <v>1.6666666666666666E-2</v>
      </c>
      <c r="AN21" s="232"/>
      <c r="AO21" s="233">
        <v>0.13818181818181818</v>
      </c>
      <c r="AP21" s="233">
        <v>0</v>
      </c>
      <c r="AQ21" s="233">
        <v>1</v>
      </c>
      <c r="AR21" s="233">
        <v>0.70151515151515142</v>
      </c>
      <c r="AS21" s="150">
        <f t="shared" si="0"/>
        <v>0.70151515151515142</v>
      </c>
    </row>
    <row r="22" spans="2:45" ht="27.75" hidden="1" customHeight="1">
      <c r="B22" s="440"/>
      <c r="C22" s="234"/>
      <c r="D22" s="213"/>
      <c r="E22" s="530"/>
      <c r="F22" s="214"/>
      <c r="G22" s="215"/>
      <c r="H22" s="216"/>
      <c r="I22" s="235"/>
      <c r="J22" s="217"/>
      <c r="K22" s="218">
        <v>0</v>
      </c>
      <c r="L22" s="218">
        <v>0</v>
      </c>
      <c r="M22" s="218">
        <v>0</v>
      </c>
      <c r="N22" s="218">
        <v>0</v>
      </c>
      <c r="O22" s="218">
        <v>0</v>
      </c>
      <c r="P22" s="218">
        <v>0</v>
      </c>
      <c r="Q22" s="236">
        <f t="shared" ref="Q14:R23" si="1">K22+M22+O22</f>
        <v>0</v>
      </c>
      <c r="R22" s="236">
        <f t="shared" si="1"/>
        <v>0</v>
      </c>
      <c r="S22" s="218">
        <v>0</v>
      </c>
      <c r="T22" s="218">
        <v>0</v>
      </c>
      <c r="U22" s="218">
        <v>0</v>
      </c>
      <c r="V22" s="218">
        <v>0</v>
      </c>
      <c r="W22" s="218">
        <v>0</v>
      </c>
      <c r="X22" s="218">
        <v>0</v>
      </c>
      <c r="Y22" s="236">
        <f t="shared" ref="Y14:Z23" si="2">S22+U22+W22</f>
        <v>0</v>
      </c>
      <c r="Z22" s="236">
        <f t="shared" si="2"/>
        <v>0</v>
      </c>
      <c r="AA22" s="218">
        <v>0</v>
      </c>
      <c r="AB22" s="218">
        <v>0</v>
      </c>
      <c r="AC22" s="218">
        <v>0</v>
      </c>
      <c r="AD22" s="218">
        <v>0</v>
      </c>
      <c r="AE22" s="220">
        <v>0</v>
      </c>
      <c r="AF22" s="220">
        <v>0</v>
      </c>
      <c r="AG22" s="236">
        <f t="shared" ref="AG14:AH23" si="3">AA22+AC22+AE22</f>
        <v>0</v>
      </c>
      <c r="AH22" s="236">
        <f t="shared" si="3"/>
        <v>0</v>
      </c>
      <c r="AI22" s="218">
        <v>0</v>
      </c>
      <c r="AJ22" s="218">
        <v>0</v>
      </c>
      <c r="AK22" s="218">
        <v>0</v>
      </c>
      <c r="AL22" s="218">
        <v>0</v>
      </c>
      <c r="AM22" s="218">
        <v>0</v>
      </c>
      <c r="AN22" s="218">
        <v>0</v>
      </c>
      <c r="AO22" s="236">
        <f t="shared" ref="AO14:AP23" si="4">AI22+AK22+AM22</f>
        <v>0</v>
      </c>
      <c r="AP22" s="236">
        <f t="shared" si="4"/>
        <v>0</v>
      </c>
      <c r="AQ22" s="237">
        <f t="shared" ref="AQ14:AR23" si="5">Q22+Y22+AG22+AO22</f>
        <v>0</v>
      </c>
      <c r="AR22" s="238">
        <f t="shared" si="5"/>
        <v>0</v>
      </c>
      <c r="AS22" s="223">
        <f t="shared" si="0"/>
        <v>0</v>
      </c>
    </row>
    <row r="23" spans="2:45" ht="21.75" hidden="1" customHeight="1">
      <c r="B23" s="440"/>
      <c r="C23" s="234"/>
      <c r="D23" s="213"/>
      <c r="E23" s="530"/>
      <c r="F23" s="214"/>
      <c r="G23" s="215"/>
      <c r="H23" s="216"/>
      <c r="I23" s="235"/>
      <c r="J23" s="217"/>
      <c r="K23" s="218">
        <v>0</v>
      </c>
      <c r="L23" s="218">
        <v>0</v>
      </c>
      <c r="M23" s="218">
        <v>0</v>
      </c>
      <c r="N23" s="218">
        <v>0</v>
      </c>
      <c r="O23" s="218">
        <v>0</v>
      </c>
      <c r="P23" s="218">
        <v>0</v>
      </c>
      <c r="Q23" s="236">
        <f t="shared" si="1"/>
        <v>0</v>
      </c>
      <c r="R23" s="236">
        <f t="shared" si="1"/>
        <v>0</v>
      </c>
      <c r="S23" s="218">
        <v>0</v>
      </c>
      <c r="T23" s="218">
        <v>0</v>
      </c>
      <c r="U23" s="218">
        <v>0</v>
      </c>
      <c r="V23" s="218">
        <v>0</v>
      </c>
      <c r="W23" s="218">
        <v>0</v>
      </c>
      <c r="X23" s="218">
        <v>0</v>
      </c>
      <c r="Y23" s="236">
        <f t="shared" si="2"/>
        <v>0</v>
      </c>
      <c r="Z23" s="236">
        <f t="shared" si="2"/>
        <v>0</v>
      </c>
      <c r="AA23" s="218">
        <v>0</v>
      </c>
      <c r="AB23" s="218">
        <v>0</v>
      </c>
      <c r="AC23" s="218">
        <v>0</v>
      </c>
      <c r="AD23" s="218">
        <v>0</v>
      </c>
      <c r="AE23" s="220">
        <v>0</v>
      </c>
      <c r="AF23" s="220">
        <v>0</v>
      </c>
      <c r="AG23" s="236">
        <f t="shared" si="3"/>
        <v>0</v>
      </c>
      <c r="AH23" s="236">
        <f t="shared" si="3"/>
        <v>0</v>
      </c>
      <c r="AI23" s="218">
        <v>0</v>
      </c>
      <c r="AJ23" s="218">
        <v>0</v>
      </c>
      <c r="AK23" s="218">
        <v>0</v>
      </c>
      <c r="AL23" s="218">
        <v>0</v>
      </c>
      <c r="AM23" s="218">
        <v>0</v>
      </c>
      <c r="AN23" s="218">
        <v>0</v>
      </c>
      <c r="AO23" s="236">
        <f t="shared" si="4"/>
        <v>0</v>
      </c>
      <c r="AP23" s="236">
        <f t="shared" si="4"/>
        <v>0</v>
      </c>
      <c r="AQ23" s="237">
        <f t="shared" si="5"/>
        <v>0</v>
      </c>
      <c r="AR23" s="238">
        <f t="shared" si="5"/>
        <v>0</v>
      </c>
      <c r="AS23" s="223">
        <f t="shared" si="0"/>
        <v>0</v>
      </c>
    </row>
    <row r="24" spans="2:45" ht="23.25">
      <c r="B24" s="840" t="s">
        <v>377</v>
      </c>
      <c r="C24" s="965"/>
      <c r="D24" s="965"/>
      <c r="E24" s="965"/>
      <c r="F24" s="965"/>
      <c r="G24" s="965"/>
      <c r="H24" s="965"/>
      <c r="I24" s="965"/>
      <c r="J24" s="965"/>
      <c r="K24" s="965"/>
      <c r="L24" s="965"/>
      <c r="M24" s="965"/>
      <c r="N24" s="965"/>
      <c r="O24" s="965"/>
      <c r="P24" s="965"/>
      <c r="Q24" s="965"/>
      <c r="R24" s="965"/>
      <c r="S24" s="965"/>
      <c r="T24" s="965"/>
      <c r="U24" s="965"/>
      <c r="V24" s="965"/>
      <c r="W24" s="965"/>
      <c r="X24" s="965"/>
      <c r="Y24" s="965"/>
      <c r="Z24" s="965"/>
      <c r="AA24" s="965"/>
      <c r="AB24" s="965"/>
      <c r="AC24" s="965"/>
      <c r="AD24" s="965"/>
      <c r="AE24" s="965"/>
      <c r="AF24" s="965"/>
      <c r="AG24" s="965"/>
      <c r="AH24" s="965"/>
      <c r="AI24" s="965"/>
      <c r="AJ24" s="965"/>
      <c r="AK24" s="965"/>
      <c r="AL24" s="965"/>
      <c r="AM24" s="965"/>
      <c r="AN24" s="965"/>
      <c r="AO24" s="965"/>
      <c r="AP24" s="965"/>
      <c r="AQ24" s="965"/>
      <c r="AR24" s="842"/>
      <c r="AS24" s="174">
        <f>AVERAGE(AS13:AS19)</f>
        <v>0.70995670995670979</v>
      </c>
    </row>
    <row r="25" spans="2:45" ht="17.25">
      <c r="B25" s="239"/>
      <c r="C25" s="239"/>
      <c r="D25" s="240"/>
      <c r="E25" s="239"/>
      <c r="F25" s="239"/>
      <c r="G25" s="239"/>
      <c r="H25" s="239"/>
      <c r="I25" s="239"/>
      <c r="J25" s="241"/>
    </row>
    <row r="26" spans="2:45" ht="49.5" customHeight="1">
      <c r="B26" s="175" t="s">
        <v>185</v>
      </c>
      <c r="C26" s="996" t="s">
        <v>848</v>
      </c>
      <c r="D26" s="844"/>
      <c r="E26" s="844"/>
      <c r="F26" s="844"/>
      <c r="G26" s="844"/>
      <c r="H26" s="844"/>
      <c r="I26" s="844"/>
      <c r="J26" s="845"/>
    </row>
    <row r="27" spans="2:45" ht="17.25">
      <c r="B27" s="239"/>
      <c r="C27" s="834"/>
      <c r="D27" s="834"/>
      <c r="E27" s="834"/>
      <c r="F27" s="834"/>
      <c r="G27" s="834"/>
      <c r="H27" s="834"/>
      <c r="I27" s="834"/>
      <c r="J27" s="834"/>
    </row>
    <row r="28" spans="2:45" ht="30" customHeight="1">
      <c r="B28" s="176" t="s">
        <v>428</v>
      </c>
      <c r="C28" s="829">
        <v>43493</v>
      </c>
      <c r="D28" s="830"/>
      <c r="E28" s="239"/>
      <c r="F28" s="239"/>
      <c r="G28" s="242" t="s">
        <v>372</v>
      </c>
      <c r="H28" s="831" t="s">
        <v>849</v>
      </c>
      <c r="I28" s="832"/>
      <c r="J28" s="832"/>
    </row>
    <row r="29" spans="2:45" ht="13.5" customHeight="1">
      <c r="B29" s="239"/>
      <c r="C29" s="239"/>
      <c r="D29" s="240"/>
      <c r="E29" s="239"/>
      <c r="F29" s="239"/>
      <c r="G29" s="239"/>
      <c r="H29" s="239"/>
      <c r="I29" s="239"/>
      <c r="J29" s="241"/>
    </row>
    <row r="30" spans="2:45" ht="15" customHeight="1">
      <c r="B30" s="239"/>
      <c r="C30" s="239"/>
      <c r="D30" s="240"/>
      <c r="E30" s="239"/>
      <c r="F30" s="239"/>
      <c r="G30" s="239"/>
      <c r="H30" s="239"/>
      <c r="I30" s="239"/>
      <c r="J30" s="241"/>
    </row>
    <row r="31" spans="2:45" ht="17.25">
      <c r="B31" s="239"/>
      <c r="C31" s="239"/>
      <c r="D31" s="240"/>
      <c r="E31" s="239"/>
      <c r="F31" s="239"/>
      <c r="G31" s="239"/>
      <c r="H31" s="239"/>
      <c r="I31" s="239"/>
      <c r="J31" s="241"/>
    </row>
    <row r="32" spans="2:45" ht="15" customHeight="1">
      <c r="B32" s="239"/>
      <c r="C32" s="239"/>
      <c r="D32" s="240"/>
      <c r="E32" s="833"/>
      <c r="F32" s="833"/>
      <c r="G32" s="833"/>
      <c r="H32" s="833"/>
      <c r="I32" s="527"/>
      <c r="J32" s="239"/>
    </row>
    <row r="33" spans="2:10" ht="17.25">
      <c r="B33" s="239"/>
      <c r="C33" s="239"/>
      <c r="D33" s="240"/>
      <c r="E33" s="239"/>
      <c r="F33" s="239"/>
      <c r="G33" s="241"/>
      <c r="H33" s="239"/>
      <c r="I33" s="239"/>
      <c r="J33" s="239"/>
    </row>
    <row r="34" spans="2:10" ht="17.25">
      <c r="B34" s="239"/>
      <c r="C34" s="239"/>
      <c r="D34" s="240"/>
      <c r="E34" s="833"/>
      <c r="F34" s="833"/>
      <c r="G34" s="833"/>
      <c r="H34" s="833"/>
      <c r="I34" s="527"/>
      <c r="J34" s="239"/>
    </row>
    <row r="35" spans="2:10" ht="17.25">
      <c r="B35" s="239"/>
      <c r="C35" s="239"/>
      <c r="D35" s="240"/>
      <c r="E35" s="239"/>
      <c r="F35" s="239"/>
      <c r="G35" s="241"/>
      <c r="H35" s="239"/>
      <c r="I35" s="239"/>
      <c r="J35" s="239"/>
    </row>
    <row r="36" spans="2:10" ht="17.25">
      <c r="B36" s="239"/>
      <c r="C36" s="239"/>
      <c r="D36" s="240"/>
      <c r="E36" s="833"/>
      <c r="F36" s="833"/>
      <c r="G36" s="833"/>
      <c r="H36" s="833"/>
      <c r="I36" s="527"/>
      <c r="J36" s="239"/>
    </row>
  </sheetData>
  <sheetProtection algorithmName="SHA-512" hashValue="HCNb4Txsz/Yf+HFIgPgq5ZIMCM1qKaE8K6+gIiVVvsp0ONKTOY0LMN2HZYD84EKLCrXSuHY47bOoP+XGL2kMyg==" saltValue="2kSID0/efyMvp4bOkKdJXA==" spinCount="100000" sheet="1" objects="1" scenarios="1"/>
  <mergeCells count="49">
    <mergeCell ref="E32:H32"/>
    <mergeCell ref="E34:H34"/>
    <mergeCell ref="E36:H36"/>
    <mergeCell ref="AM11:AN11"/>
    <mergeCell ref="AO11:AP11"/>
    <mergeCell ref="B24:AR24"/>
    <mergeCell ref="C26:J26"/>
    <mergeCell ref="C27:J27"/>
    <mergeCell ref="C28:D28"/>
    <mergeCell ref="H28:J28"/>
    <mergeCell ref="AA11:AB11"/>
    <mergeCell ref="AC11:AD11"/>
    <mergeCell ref="AE11:AF11"/>
    <mergeCell ref="AG11:AH11"/>
    <mergeCell ref="AI11:AJ11"/>
    <mergeCell ref="AK11:AL11"/>
    <mergeCell ref="AS9:AS12"/>
    <mergeCell ref="K10:R10"/>
    <mergeCell ref="S10:Z10"/>
    <mergeCell ref="AA10:AH10"/>
    <mergeCell ref="AI10:AP10"/>
    <mergeCell ref="K11:L11"/>
    <mergeCell ref="M11:N11"/>
    <mergeCell ref="O11:P11"/>
    <mergeCell ref="Q11:R11"/>
    <mergeCell ref="S11:T11"/>
    <mergeCell ref="U11:V11"/>
    <mergeCell ref="W11:X11"/>
    <mergeCell ref="J9:J12"/>
    <mergeCell ref="Y11:Z11"/>
    <mergeCell ref="K9:AP9"/>
    <mergeCell ref="AQ9:AQ12"/>
    <mergeCell ref="AR9:AR12"/>
    <mergeCell ref="B13:B20"/>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s>
  <conditionalFormatting sqref="AS13">
    <cfRule type="cellIs" dxfId="23" priority="19" operator="between">
      <formula>0.7</formula>
      <formula>1</formula>
    </cfRule>
    <cfRule type="cellIs" dxfId="22" priority="20" operator="between">
      <formula>0.51</formula>
      <formula>0.69</formula>
    </cfRule>
    <cfRule type="cellIs" dxfId="21" priority="21" operator="between">
      <formula>0</formula>
      <formula>0.5</formula>
    </cfRule>
  </conditionalFormatting>
  <conditionalFormatting sqref="AS20 AS22:AS23">
    <cfRule type="cellIs" dxfId="20" priority="16" operator="between">
      <formula>0.7</formula>
      <formula>1</formula>
    </cfRule>
    <cfRule type="cellIs" dxfId="19" priority="17" operator="between">
      <formula>0.51</formula>
      <formula>0.69</formula>
    </cfRule>
    <cfRule type="cellIs" dxfId="18" priority="18" operator="between">
      <formula>0</formula>
      <formula>0.5</formula>
    </cfRule>
  </conditionalFormatting>
  <conditionalFormatting sqref="G13:G18">
    <cfRule type="expression" dxfId="17" priority="13">
      <formula>$L13="Pesos ($)"</formula>
    </cfRule>
    <cfRule type="expression" dxfId="16" priority="14">
      <formula>OR(LEFT($L13,9)="Número de",$L13="Otra")</formula>
    </cfRule>
    <cfRule type="expression" dxfId="15" priority="15">
      <formula>$L13="Porcentaje"</formula>
    </cfRule>
  </conditionalFormatting>
  <conditionalFormatting sqref="G19">
    <cfRule type="expression" dxfId="14" priority="10">
      <formula>$L19="Pesos ($)"</formula>
    </cfRule>
    <cfRule type="expression" dxfId="13" priority="11">
      <formula>OR(LEFT($L19,9)="Número de",$L19="Otra")</formula>
    </cfRule>
    <cfRule type="expression" dxfId="12" priority="12">
      <formula>$L19="Porcentaje"</formula>
    </cfRule>
  </conditionalFormatting>
  <conditionalFormatting sqref="AS14:AS19">
    <cfRule type="cellIs" dxfId="11" priority="7" operator="between">
      <formula>0.7</formula>
      <formula>1</formula>
    </cfRule>
    <cfRule type="cellIs" dxfId="10" priority="8" operator="between">
      <formula>0.51</formula>
      <formula>0.69</formula>
    </cfRule>
    <cfRule type="cellIs" dxfId="9" priority="9" operator="between">
      <formula>0</formula>
      <formula>0.5</formula>
    </cfRule>
  </conditionalFormatting>
  <conditionalFormatting sqref="G20">
    <cfRule type="expression" dxfId="8" priority="4">
      <formula>$L20="Pesos ($)"</formula>
    </cfRule>
    <cfRule type="expression" dxfId="7" priority="5">
      <formula>OR(LEFT($L20,9)="Número de",$L20="Otra")</formula>
    </cfRule>
    <cfRule type="expression" dxfId="6" priority="6">
      <formula>$L20="Porcentaje"</formula>
    </cfRule>
  </conditionalFormatting>
  <conditionalFormatting sqref="AS21">
    <cfRule type="cellIs" dxfId="5" priority="1" operator="between">
      <formula>0.7</formula>
      <formula>1</formula>
    </cfRule>
    <cfRule type="cellIs" dxfId="4" priority="2" operator="between">
      <formula>0.51</formula>
      <formula>0.69</formula>
    </cfRule>
    <cfRule type="cellIs" dxfId="3" priority="3" operator="between">
      <formula>0</formula>
      <formula>0.5</formula>
    </cfRule>
  </conditionalFormatting>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Q47"/>
  <sheetViews>
    <sheetView topLeftCell="A10" zoomScale="90" zoomScaleNormal="90" zoomScaleSheetLayoutView="85" zoomScalePageLayoutView="30" workbookViewId="0">
      <selection activeCell="C20" sqref="C20:O20"/>
    </sheetView>
  </sheetViews>
  <sheetFormatPr baseColWidth="10" defaultColWidth="11.42578125" defaultRowHeight="12.75"/>
  <cols>
    <col min="1" max="1" width="4.28515625" style="123" customWidth="1"/>
    <col min="2" max="2" width="28.5703125" style="123" customWidth="1"/>
    <col min="3" max="13" width="7.140625" style="123" customWidth="1"/>
    <col min="14" max="14" width="14.28515625" style="123" customWidth="1"/>
    <col min="15" max="15" width="14.42578125" style="123" customWidth="1"/>
    <col min="16" max="16" width="6.7109375" style="123" customWidth="1"/>
    <col min="17" max="17" width="9.5703125" style="123" customWidth="1"/>
    <col min="18" max="18" width="17.140625" style="123" customWidth="1"/>
    <col min="19" max="16384" width="11.42578125" style="123"/>
  </cols>
  <sheetData>
    <row r="1" spans="1:17" s="111" customFormat="1" ht="7.5" customHeight="1" thickBot="1">
      <c r="A1" s="109"/>
      <c r="B1" s="110"/>
      <c r="C1" s="110"/>
      <c r="D1" s="110"/>
      <c r="E1" s="110"/>
      <c r="F1" s="110"/>
      <c r="G1" s="110"/>
      <c r="H1" s="110"/>
      <c r="I1" s="110"/>
      <c r="J1" s="110"/>
      <c r="K1" s="110"/>
      <c r="L1" s="110"/>
      <c r="M1" s="110"/>
      <c r="N1" s="110"/>
      <c r="O1" s="110"/>
      <c r="P1" s="110"/>
      <c r="Q1" s="109"/>
    </row>
    <row r="2" spans="1:17" s="111" customFormat="1" ht="15.75">
      <c r="A2" s="109"/>
      <c r="B2" s="1002"/>
      <c r="C2" s="1005" t="s">
        <v>467</v>
      </c>
      <c r="D2" s="1006"/>
      <c r="E2" s="1006"/>
      <c r="F2" s="1006"/>
      <c r="G2" s="1006"/>
      <c r="H2" s="1006"/>
      <c r="I2" s="1006"/>
      <c r="J2" s="1006"/>
      <c r="K2" s="1006"/>
      <c r="L2" s="1006"/>
      <c r="M2" s="1006"/>
      <c r="N2" s="1011" t="s">
        <v>435</v>
      </c>
      <c r="O2" s="1012"/>
      <c r="P2" s="110"/>
      <c r="Q2" s="109"/>
    </row>
    <row r="3" spans="1:17" s="111" customFormat="1" ht="15.75">
      <c r="A3" s="109"/>
      <c r="B3" s="1003"/>
      <c r="C3" s="1007"/>
      <c r="D3" s="1008"/>
      <c r="E3" s="1008"/>
      <c r="F3" s="1008"/>
      <c r="G3" s="1008"/>
      <c r="H3" s="1008"/>
      <c r="I3" s="1008"/>
      <c r="J3" s="1008"/>
      <c r="K3" s="1008"/>
      <c r="L3" s="1008"/>
      <c r="M3" s="1008"/>
      <c r="N3" s="112" t="s">
        <v>432</v>
      </c>
      <c r="O3" s="113" t="s">
        <v>433</v>
      </c>
      <c r="P3" s="110"/>
      <c r="Q3" s="109"/>
    </row>
    <row r="4" spans="1:17" s="111" customFormat="1" ht="15.75" customHeight="1">
      <c r="A4" s="109"/>
      <c r="B4" s="1003"/>
      <c r="C4" s="1007"/>
      <c r="D4" s="1008"/>
      <c r="E4" s="1008"/>
      <c r="F4" s="1008"/>
      <c r="G4" s="1008"/>
      <c r="H4" s="1008"/>
      <c r="I4" s="1008"/>
      <c r="J4" s="1008"/>
      <c r="K4" s="1008"/>
      <c r="L4" s="1008"/>
      <c r="M4" s="1008"/>
      <c r="N4" s="114">
        <v>3</v>
      </c>
      <c r="O4" s="115" t="s">
        <v>512</v>
      </c>
      <c r="P4" s="110"/>
      <c r="Q4" s="109"/>
    </row>
    <row r="5" spans="1:17" s="111" customFormat="1" ht="15.75">
      <c r="A5" s="109"/>
      <c r="B5" s="1003"/>
      <c r="C5" s="1007"/>
      <c r="D5" s="1008"/>
      <c r="E5" s="1008"/>
      <c r="F5" s="1008"/>
      <c r="G5" s="1008"/>
      <c r="H5" s="1008"/>
      <c r="I5" s="1008"/>
      <c r="J5" s="1008"/>
      <c r="K5" s="1008"/>
      <c r="L5" s="1008"/>
      <c r="M5" s="1008"/>
      <c r="N5" s="1013" t="s">
        <v>434</v>
      </c>
      <c r="O5" s="1014"/>
      <c r="P5" s="110"/>
      <c r="Q5" s="109"/>
    </row>
    <row r="6" spans="1:17" s="111" customFormat="1" ht="16.5" customHeight="1" thickBot="1">
      <c r="A6" s="109"/>
      <c r="B6" s="1004"/>
      <c r="C6" s="1009"/>
      <c r="D6" s="1010"/>
      <c r="E6" s="1010"/>
      <c r="F6" s="1010"/>
      <c r="G6" s="1010"/>
      <c r="H6" s="1010"/>
      <c r="I6" s="1010"/>
      <c r="J6" s="1010"/>
      <c r="K6" s="1010"/>
      <c r="L6" s="1010"/>
      <c r="M6" s="1010"/>
      <c r="N6" s="1015" t="s">
        <v>508</v>
      </c>
      <c r="O6" s="1016"/>
      <c r="P6" s="110"/>
      <c r="Q6" s="109"/>
    </row>
    <row r="7" spans="1:17" s="111" customFormat="1" ht="7.5" customHeight="1" thickBot="1">
      <c r="A7" s="109"/>
      <c r="B7" s="110"/>
      <c r="C7" s="110"/>
      <c r="D7" s="110"/>
      <c r="E7" s="110"/>
      <c r="F7" s="116">
        <f>D12</f>
        <v>0</v>
      </c>
      <c r="G7" s="110"/>
      <c r="H7" s="110"/>
      <c r="I7" s="110"/>
      <c r="J7" s="110"/>
      <c r="K7" s="110"/>
      <c r="L7" s="110"/>
      <c r="M7" s="110"/>
      <c r="N7" s="110"/>
      <c r="O7" s="110"/>
      <c r="P7" s="110"/>
      <c r="Q7" s="109"/>
    </row>
    <row r="8" spans="1:17" s="111" customFormat="1" ht="22.5" customHeight="1">
      <c r="A8" s="109"/>
      <c r="B8" s="997" t="s">
        <v>468</v>
      </c>
      <c r="C8" s="998"/>
      <c r="D8" s="998"/>
      <c r="E8" s="998"/>
      <c r="F8" s="998"/>
      <c r="G8" s="998"/>
      <c r="H8" s="998"/>
      <c r="I8" s="998"/>
      <c r="J8" s="998"/>
      <c r="K8" s="998"/>
      <c r="L8" s="998"/>
      <c r="M8" s="998"/>
      <c r="N8" s="998"/>
      <c r="O8" s="999"/>
      <c r="P8" s="110"/>
      <c r="Q8" s="109"/>
    </row>
    <row r="9" spans="1:17" s="111" customFormat="1" ht="75" customHeight="1" thickBot="1">
      <c r="A9" s="109"/>
      <c r="B9" s="1019" t="s">
        <v>519</v>
      </c>
      <c r="C9" s="1020"/>
      <c r="D9" s="1020"/>
      <c r="E9" s="1020"/>
      <c r="F9" s="1020"/>
      <c r="G9" s="1020"/>
      <c r="H9" s="1020"/>
      <c r="I9" s="1020"/>
      <c r="J9" s="1020"/>
      <c r="K9" s="1020"/>
      <c r="L9" s="1020"/>
      <c r="M9" s="1020"/>
      <c r="N9" s="1020"/>
      <c r="O9" s="1021"/>
      <c r="P9" s="110"/>
      <c r="Q9" s="109"/>
    </row>
    <row r="10" spans="1:17" s="111" customFormat="1" ht="7.5" customHeight="1" thickBot="1">
      <c r="A10" s="109"/>
      <c r="B10" s="110"/>
      <c r="C10" s="110"/>
      <c r="D10" s="110"/>
      <c r="E10" s="110"/>
      <c r="F10" s="116"/>
      <c r="G10" s="110"/>
      <c r="H10" s="110"/>
      <c r="I10" s="110"/>
      <c r="J10" s="110"/>
      <c r="K10" s="110"/>
      <c r="L10" s="110"/>
      <c r="M10" s="110"/>
      <c r="N10" s="110"/>
      <c r="O10" s="110"/>
      <c r="P10" s="110"/>
      <c r="Q10" s="109"/>
    </row>
    <row r="11" spans="1:17" s="111" customFormat="1" ht="22.5" customHeight="1" thickBot="1">
      <c r="A11" s="109"/>
      <c r="B11" s="117" t="s">
        <v>465</v>
      </c>
      <c r="C11" s="1022" t="s">
        <v>466</v>
      </c>
      <c r="D11" s="1022"/>
      <c r="E11" s="1022"/>
      <c r="F11" s="1022"/>
      <c r="G11" s="1022"/>
      <c r="H11" s="1022"/>
      <c r="I11" s="1022"/>
      <c r="J11" s="1022"/>
      <c r="K11" s="1022"/>
      <c r="L11" s="1022"/>
      <c r="M11" s="1022"/>
      <c r="N11" s="1022"/>
      <c r="O11" s="1023"/>
      <c r="P11" s="110"/>
      <c r="Q11" s="109"/>
    </row>
    <row r="12" spans="1:17" s="111" customFormat="1" ht="45.75" customHeight="1">
      <c r="A12" s="109"/>
      <c r="B12" s="124" t="s">
        <v>469</v>
      </c>
      <c r="C12" s="1024" t="s">
        <v>516</v>
      </c>
      <c r="D12" s="1024"/>
      <c r="E12" s="1024"/>
      <c r="F12" s="1024"/>
      <c r="G12" s="1024"/>
      <c r="H12" s="1024"/>
      <c r="I12" s="1024"/>
      <c r="J12" s="1024"/>
      <c r="K12" s="1024"/>
      <c r="L12" s="1024"/>
      <c r="M12" s="1024"/>
      <c r="N12" s="1024"/>
      <c r="O12" s="1025"/>
      <c r="P12" s="109"/>
      <c r="Q12" s="109"/>
    </row>
    <row r="13" spans="1:17" s="111" customFormat="1" ht="45.75" customHeight="1">
      <c r="A13" s="109"/>
      <c r="B13" s="118" t="s">
        <v>470</v>
      </c>
      <c r="C13" s="1017" t="s">
        <v>482</v>
      </c>
      <c r="D13" s="1017"/>
      <c r="E13" s="1017"/>
      <c r="F13" s="1017"/>
      <c r="G13" s="1017"/>
      <c r="H13" s="1017"/>
      <c r="I13" s="1017"/>
      <c r="J13" s="1017"/>
      <c r="K13" s="1017"/>
      <c r="L13" s="1017"/>
      <c r="M13" s="1017"/>
      <c r="N13" s="1017"/>
      <c r="O13" s="1018"/>
      <c r="P13" s="109"/>
      <c r="Q13" s="109"/>
    </row>
    <row r="14" spans="1:17" s="111" customFormat="1" ht="45.75" customHeight="1">
      <c r="A14" s="109"/>
      <c r="B14" s="125" t="s">
        <v>472</v>
      </c>
      <c r="C14" s="1017" t="s">
        <v>481</v>
      </c>
      <c r="D14" s="1017"/>
      <c r="E14" s="1017"/>
      <c r="F14" s="1017"/>
      <c r="G14" s="1017"/>
      <c r="H14" s="1017"/>
      <c r="I14" s="1017"/>
      <c r="J14" s="1017"/>
      <c r="K14" s="1017"/>
      <c r="L14" s="1017"/>
      <c r="M14" s="1017"/>
      <c r="N14" s="1017"/>
      <c r="O14" s="1018"/>
      <c r="P14" s="109"/>
      <c r="Q14" s="109"/>
    </row>
    <row r="15" spans="1:17" s="111" customFormat="1" ht="45.75" customHeight="1">
      <c r="A15" s="109"/>
      <c r="B15" s="119" t="s">
        <v>473</v>
      </c>
      <c r="C15" s="1017" t="s">
        <v>480</v>
      </c>
      <c r="D15" s="1017"/>
      <c r="E15" s="1017"/>
      <c r="F15" s="1017"/>
      <c r="G15" s="1017"/>
      <c r="H15" s="1017"/>
      <c r="I15" s="1017"/>
      <c r="J15" s="1017"/>
      <c r="K15" s="1017"/>
      <c r="L15" s="1017"/>
      <c r="M15" s="1017"/>
      <c r="N15" s="1017"/>
      <c r="O15" s="1018"/>
      <c r="P15" s="109"/>
      <c r="Q15" s="109"/>
    </row>
    <row r="16" spans="1:17" s="111" customFormat="1" ht="45.75" customHeight="1">
      <c r="A16" s="109"/>
      <c r="B16" s="120" t="s">
        <v>476</v>
      </c>
      <c r="C16" s="1017" t="s">
        <v>477</v>
      </c>
      <c r="D16" s="1017"/>
      <c r="E16" s="1017"/>
      <c r="F16" s="1017"/>
      <c r="G16" s="1017"/>
      <c r="H16" s="1017"/>
      <c r="I16" s="1017"/>
      <c r="J16" s="1017"/>
      <c r="K16" s="1017"/>
      <c r="L16" s="1017"/>
      <c r="M16" s="1017"/>
      <c r="N16" s="1017"/>
      <c r="O16" s="1018"/>
      <c r="P16" s="109"/>
      <c r="Q16" s="109"/>
    </row>
    <row r="17" spans="1:17" s="111" customFormat="1" ht="45.75" customHeight="1">
      <c r="A17" s="109"/>
      <c r="B17" s="121" t="s">
        <v>478</v>
      </c>
      <c r="C17" s="1017" t="s">
        <v>479</v>
      </c>
      <c r="D17" s="1017"/>
      <c r="E17" s="1017"/>
      <c r="F17" s="1017"/>
      <c r="G17" s="1017"/>
      <c r="H17" s="1017"/>
      <c r="I17" s="1017"/>
      <c r="J17" s="1017"/>
      <c r="K17" s="1017"/>
      <c r="L17" s="1017"/>
      <c r="M17" s="1017"/>
      <c r="N17" s="1017"/>
      <c r="O17" s="1018"/>
      <c r="P17" s="109"/>
      <c r="Q17" s="109"/>
    </row>
    <row r="18" spans="1:17" s="111" customFormat="1" ht="45.75" customHeight="1">
      <c r="A18" s="109"/>
      <c r="B18" s="121" t="s">
        <v>483</v>
      </c>
      <c r="C18" s="1017" t="s">
        <v>484</v>
      </c>
      <c r="D18" s="1017"/>
      <c r="E18" s="1017"/>
      <c r="F18" s="1017"/>
      <c r="G18" s="1017"/>
      <c r="H18" s="1017"/>
      <c r="I18" s="1017"/>
      <c r="J18" s="1017"/>
      <c r="K18" s="1017"/>
      <c r="L18" s="1017"/>
      <c r="M18" s="1017"/>
      <c r="N18" s="1017"/>
      <c r="O18" s="1018"/>
      <c r="P18" s="109"/>
      <c r="Q18" s="109"/>
    </row>
    <row r="19" spans="1:17" s="111" customFormat="1" ht="45.75" customHeight="1">
      <c r="A19" s="109"/>
      <c r="B19" s="122" t="s">
        <v>485</v>
      </c>
      <c r="C19" s="1017" t="s">
        <v>486</v>
      </c>
      <c r="D19" s="1017"/>
      <c r="E19" s="1017"/>
      <c r="F19" s="1017"/>
      <c r="G19" s="1017"/>
      <c r="H19" s="1017"/>
      <c r="I19" s="1017"/>
      <c r="J19" s="1017"/>
      <c r="K19" s="1017"/>
      <c r="L19" s="1017"/>
      <c r="M19" s="1017"/>
      <c r="N19" s="1017"/>
      <c r="O19" s="1018"/>
      <c r="P19" s="109"/>
      <c r="Q19" s="109"/>
    </row>
    <row r="20" spans="1:17" s="111" customFormat="1" ht="45.75" customHeight="1">
      <c r="A20" s="109"/>
      <c r="B20" s="121" t="s">
        <v>487</v>
      </c>
      <c r="C20" s="1017" t="s">
        <v>489</v>
      </c>
      <c r="D20" s="1017"/>
      <c r="E20" s="1017"/>
      <c r="F20" s="1017"/>
      <c r="G20" s="1017"/>
      <c r="H20" s="1017"/>
      <c r="I20" s="1017"/>
      <c r="J20" s="1017"/>
      <c r="K20" s="1017"/>
      <c r="L20" s="1017"/>
      <c r="M20" s="1017"/>
      <c r="N20" s="1017"/>
      <c r="O20" s="1018"/>
      <c r="P20" s="109"/>
      <c r="Q20" s="109"/>
    </row>
    <row r="21" spans="1:17" s="111" customFormat="1" ht="75" customHeight="1">
      <c r="A21" s="109"/>
      <c r="B21" s="121" t="s">
        <v>488</v>
      </c>
      <c r="C21" s="1017" t="s">
        <v>490</v>
      </c>
      <c r="D21" s="1017"/>
      <c r="E21" s="1017"/>
      <c r="F21" s="1017"/>
      <c r="G21" s="1017"/>
      <c r="H21" s="1017"/>
      <c r="I21" s="1017"/>
      <c r="J21" s="1017"/>
      <c r="K21" s="1017"/>
      <c r="L21" s="1017"/>
      <c r="M21" s="1017"/>
      <c r="N21" s="1017"/>
      <c r="O21" s="1018"/>
      <c r="P21" s="109"/>
      <c r="Q21" s="109"/>
    </row>
    <row r="22" spans="1:17" s="111" customFormat="1" ht="45" customHeight="1">
      <c r="A22" s="109"/>
      <c r="B22" s="121" t="s">
        <v>491</v>
      </c>
      <c r="C22" s="1000" t="s">
        <v>492</v>
      </c>
      <c r="D22" s="1000"/>
      <c r="E22" s="1000"/>
      <c r="F22" s="1000"/>
      <c r="G22" s="1000"/>
      <c r="H22" s="1000"/>
      <c r="I22" s="1000"/>
      <c r="J22" s="1000"/>
      <c r="K22" s="1000"/>
      <c r="L22" s="1000"/>
      <c r="M22" s="1000"/>
      <c r="N22" s="1000"/>
      <c r="O22" s="1001"/>
      <c r="P22" s="109"/>
      <c r="Q22" s="109"/>
    </row>
    <row r="23" spans="1:17" s="111" customFormat="1" ht="45.75" customHeight="1">
      <c r="A23" s="109"/>
      <c r="B23" s="121" t="s">
        <v>493</v>
      </c>
      <c r="C23" s="1000" t="s">
        <v>494</v>
      </c>
      <c r="D23" s="1000"/>
      <c r="E23" s="1000"/>
      <c r="F23" s="1000"/>
      <c r="G23" s="1000"/>
      <c r="H23" s="1000"/>
      <c r="I23" s="1000"/>
      <c r="J23" s="1000"/>
      <c r="K23" s="1000"/>
      <c r="L23" s="1000"/>
      <c r="M23" s="1000"/>
      <c r="N23" s="1000"/>
      <c r="O23" s="1001"/>
      <c r="P23" s="109"/>
      <c r="Q23" s="109"/>
    </row>
    <row r="24" spans="1:17" s="111" customFormat="1" ht="45.75" customHeight="1">
      <c r="A24" s="109"/>
      <c r="B24" s="122" t="s">
        <v>378</v>
      </c>
      <c r="C24" s="1000" t="s">
        <v>495</v>
      </c>
      <c r="D24" s="1000"/>
      <c r="E24" s="1000"/>
      <c r="F24" s="1000"/>
      <c r="G24" s="1000"/>
      <c r="H24" s="1000"/>
      <c r="I24" s="1000"/>
      <c r="J24" s="1000"/>
      <c r="K24" s="1000"/>
      <c r="L24" s="1000"/>
      <c r="M24" s="1000"/>
      <c r="N24" s="1000"/>
      <c r="O24" s="1001"/>
      <c r="P24" s="109"/>
      <c r="Q24" s="109"/>
    </row>
    <row r="25" spans="1:17" s="111" customFormat="1" ht="45" customHeight="1">
      <c r="A25" s="109"/>
      <c r="B25" s="132" t="s">
        <v>185</v>
      </c>
      <c r="C25" s="1026" t="s">
        <v>520</v>
      </c>
      <c r="D25" s="1026"/>
      <c r="E25" s="1026"/>
      <c r="F25" s="1026"/>
      <c r="G25" s="1026"/>
      <c r="H25" s="1026"/>
      <c r="I25" s="1026"/>
      <c r="J25" s="1026"/>
      <c r="K25" s="1026"/>
      <c r="L25" s="1026"/>
      <c r="M25" s="1026"/>
      <c r="N25" s="1026"/>
      <c r="O25" s="1027"/>
      <c r="P25" s="109"/>
      <c r="Q25" s="109"/>
    </row>
    <row r="26" spans="1:17" s="111" customFormat="1" ht="75" customHeight="1">
      <c r="A26" s="109"/>
      <c r="B26" s="121" t="s">
        <v>522</v>
      </c>
      <c r="C26" s="1017" t="s">
        <v>521</v>
      </c>
      <c r="D26" s="1017"/>
      <c r="E26" s="1017"/>
      <c r="F26" s="1017"/>
      <c r="G26" s="1017"/>
      <c r="H26" s="1017"/>
      <c r="I26" s="1017"/>
      <c r="J26" s="1017"/>
      <c r="K26" s="1017"/>
      <c r="L26" s="1017"/>
      <c r="M26" s="1017"/>
      <c r="N26" s="1017"/>
      <c r="O26" s="1018"/>
      <c r="P26" s="109"/>
      <c r="Q26" s="109"/>
    </row>
    <row r="27" spans="1:17" s="111" customFormat="1" ht="45.75" customHeight="1" thickBot="1">
      <c r="A27" s="109"/>
      <c r="B27" s="126" t="s">
        <v>372</v>
      </c>
      <c r="C27" s="1028" t="s">
        <v>523</v>
      </c>
      <c r="D27" s="1028"/>
      <c r="E27" s="1028"/>
      <c r="F27" s="1028"/>
      <c r="G27" s="1028"/>
      <c r="H27" s="1028"/>
      <c r="I27" s="1028"/>
      <c r="J27" s="1028"/>
      <c r="K27" s="1028"/>
      <c r="L27" s="1028"/>
      <c r="M27" s="1028"/>
      <c r="N27" s="1028"/>
      <c r="O27" s="1029"/>
      <c r="P27" s="109"/>
      <c r="Q27" s="109"/>
    </row>
    <row r="29" spans="1:17" ht="12.75" customHeight="1"/>
    <row r="30" spans="1:17" ht="12.75" customHeight="1"/>
    <row r="31" spans="1:17" ht="12.75" customHeight="1"/>
    <row r="32" spans="1:1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sheetData>
  <sheetProtection algorithmName="SHA-512" hashValue="L65VsnT9svUIhVUU8nnjnrEAV4PvntV91vp5GHBx4iiRY8rXjdNeLhXewPDaVW8yddzKlbVeO0IrxFQvxypRGw==" saltValue="LE7Xc/ns2mQzSMHVpzhcgg==" spinCount="100000" sheet="1" objects="1" scenarios="1"/>
  <mergeCells count="24">
    <mergeCell ref="C25:O25"/>
    <mergeCell ref="C26:O26"/>
    <mergeCell ref="C27:O27"/>
    <mergeCell ref="C16:O16"/>
    <mergeCell ref="C17:O17"/>
    <mergeCell ref="C18:O18"/>
    <mergeCell ref="C19:O19"/>
    <mergeCell ref="C20:O20"/>
    <mergeCell ref="B8:O8"/>
    <mergeCell ref="C22:O22"/>
    <mergeCell ref="C23:O23"/>
    <mergeCell ref="C24:O24"/>
    <mergeCell ref="B2:B6"/>
    <mergeCell ref="C2:M6"/>
    <mergeCell ref="N2:O2"/>
    <mergeCell ref="N5:O5"/>
    <mergeCell ref="N6:O6"/>
    <mergeCell ref="C21:O21"/>
    <mergeCell ref="B9:O9"/>
    <mergeCell ref="C11:O11"/>
    <mergeCell ref="C12:O12"/>
    <mergeCell ref="C13:O13"/>
    <mergeCell ref="C14:O14"/>
    <mergeCell ref="C15:O15"/>
  </mergeCells>
  <printOptions horizontalCentered="1" verticalCentered="1"/>
  <pageMargins left="0.19685039370078741" right="0.19685039370078741" top="0.27559055118110237" bottom="0.39370078740157483" header="0" footer="0"/>
  <pageSetup paperSize="14" scale="38" fitToWidth="0" orientation="portrait" r:id="rId1"/>
  <headerFooter alignWithMargins="0">
    <oddFooter>&amp;L&amp;11M3DE01F02-03&amp;C&amp;11Si este documento se encuentra impreso no se garantiza su vigencia, por lo tanto es copia No Controlada.  La versión vigente reposará en el link Modelo Integrado- MIPER en la intranet</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000"/>
  </sheetPr>
  <dimension ref="B1:O25"/>
  <sheetViews>
    <sheetView zoomScale="90" zoomScaleNormal="90" workbookViewId="0">
      <selection activeCell="B12" sqref="B12:O12"/>
    </sheetView>
  </sheetViews>
  <sheetFormatPr baseColWidth="10" defaultRowHeight="15"/>
  <cols>
    <col min="1" max="1" width="4.28515625" style="105" customWidth="1"/>
    <col min="2" max="4" width="14.28515625" style="105" customWidth="1"/>
    <col min="5" max="15" width="7.140625" style="105" customWidth="1"/>
    <col min="16" max="16384" width="11.42578125" style="105"/>
  </cols>
  <sheetData>
    <row r="1" spans="2:15" ht="7.5" customHeight="1" thickBot="1"/>
    <row r="2" spans="2:15" ht="15.75" customHeight="1">
      <c r="B2" s="723"/>
      <c r="C2" s="724"/>
      <c r="D2" s="1056" t="s">
        <v>467</v>
      </c>
      <c r="E2" s="1056"/>
      <c r="F2" s="1056"/>
      <c r="G2" s="1056"/>
      <c r="H2" s="1056"/>
      <c r="I2" s="1056"/>
      <c r="J2" s="1056"/>
      <c r="K2" s="1056"/>
      <c r="L2" s="1059" t="s">
        <v>435</v>
      </c>
      <c r="M2" s="1060"/>
      <c r="N2" s="1060"/>
      <c r="O2" s="1061"/>
    </row>
    <row r="3" spans="2:15" ht="15.75" customHeight="1">
      <c r="B3" s="725"/>
      <c r="C3" s="726"/>
      <c r="D3" s="1057"/>
      <c r="E3" s="1057"/>
      <c r="F3" s="1057"/>
      <c r="G3" s="1057"/>
      <c r="H3" s="1057"/>
      <c r="I3" s="1057"/>
      <c r="J3" s="1057"/>
      <c r="K3" s="1057"/>
      <c r="L3" s="735" t="s">
        <v>432</v>
      </c>
      <c r="M3" s="736"/>
      <c r="N3" s="735" t="s">
        <v>433</v>
      </c>
      <c r="O3" s="737"/>
    </row>
    <row r="4" spans="2:15" ht="15.75" customHeight="1">
      <c r="B4" s="725"/>
      <c r="C4" s="726"/>
      <c r="D4" s="1057"/>
      <c r="E4" s="1057"/>
      <c r="F4" s="1057"/>
      <c r="G4" s="1057"/>
      <c r="H4" s="1057"/>
      <c r="I4" s="1057"/>
      <c r="J4" s="1057"/>
      <c r="K4" s="1057"/>
      <c r="L4" s="1062">
        <v>3</v>
      </c>
      <c r="M4" s="1063"/>
      <c r="N4" s="740" t="s">
        <v>496</v>
      </c>
      <c r="O4" s="741"/>
    </row>
    <row r="5" spans="2:15" ht="15.75" customHeight="1">
      <c r="B5" s="725"/>
      <c r="C5" s="726"/>
      <c r="D5" s="1057"/>
      <c r="E5" s="1057"/>
      <c r="F5" s="1057"/>
      <c r="G5" s="1057"/>
      <c r="H5" s="1057"/>
      <c r="I5" s="1057"/>
      <c r="J5" s="1057"/>
      <c r="K5" s="1057"/>
      <c r="L5" s="735" t="s">
        <v>434</v>
      </c>
      <c r="M5" s="742"/>
      <c r="N5" s="742"/>
      <c r="O5" s="743"/>
    </row>
    <row r="6" spans="2:15" ht="15.75" customHeight="1" thickBot="1">
      <c r="B6" s="727"/>
      <c r="C6" s="728"/>
      <c r="D6" s="1058"/>
      <c r="E6" s="1058"/>
      <c r="F6" s="1058"/>
      <c r="G6" s="1058"/>
      <c r="H6" s="1058"/>
      <c r="I6" s="1058"/>
      <c r="J6" s="1058"/>
      <c r="K6" s="1058"/>
      <c r="L6" s="1064" t="s">
        <v>508</v>
      </c>
      <c r="M6" s="1065"/>
      <c r="N6" s="1065"/>
      <c r="O6" s="1066"/>
    </row>
    <row r="8" spans="2:15" ht="22.5" customHeight="1">
      <c r="B8" s="747" t="s">
        <v>438</v>
      </c>
      <c r="C8" s="747"/>
      <c r="D8" s="747"/>
      <c r="E8" s="747"/>
      <c r="F8" s="747"/>
      <c r="G8" s="747"/>
      <c r="H8" s="747"/>
      <c r="I8" s="747"/>
      <c r="J8" s="747"/>
      <c r="K8" s="747"/>
      <c r="L8" s="747"/>
      <c r="M8" s="747"/>
      <c r="N8" s="747"/>
      <c r="O8" s="747"/>
    </row>
    <row r="9" spans="2:15" ht="37.5" customHeight="1">
      <c r="B9" s="748" t="s">
        <v>439</v>
      </c>
      <c r="C9" s="748"/>
      <c r="D9" s="748"/>
      <c r="E9" s="107">
        <v>0</v>
      </c>
      <c r="F9" s="107">
        <v>1</v>
      </c>
      <c r="G9" s="107" t="s">
        <v>497</v>
      </c>
      <c r="H9" s="107" t="s">
        <v>498</v>
      </c>
      <c r="I9" s="107">
        <v>0</v>
      </c>
      <c r="J9" s="107">
        <v>3</v>
      </c>
      <c r="K9" s="1053" t="s">
        <v>502</v>
      </c>
      <c r="L9" s="1053"/>
      <c r="M9" s="1053"/>
      <c r="N9" s="1053"/>
      <c r="O9" s="1053"/>
    </row>
    <row r="10" spans="2:15" ht="15" customHeight="1">
      <c r="B10" s="748" t="s">
        <v>442</v>
      </c>
      <c r="C10" s="748"/>
      <c r="D10" s="748"/>
      <c r="E10" s="750" t="s">
        <v>443</v>
      </c>
      <c r="F10" s="750"/>
      <c r="G10" s="750"/>
      <c r="H10" s="750"/>
      <c r="I10" s="750"/>
      <c r="J10" s="750"/>
      <c r="K10" s="1053"/>
      <c r="L10" s="1053"/>
      <c r="M10" s="1053"/>
      <c r="N10" s="1053"/>
      <c r="O10" s="1053"/>
    </row>
    <row r="11" spans="2:15" ht="30" customHeight="1">
      <c r="B11" s="748"/>
      <c r="C11" s="748"/>
      <c r="D11" s="748"/>
      <c r="E11" s="1054">
        <v>41617</v>
      </c>
      <c r="F11" s="1055"/>
      <c r="G11" s="1055"/>
      <c r="H11" s="1055"/>
      <c r="I11" s="1055"/>
      <c r="J11" s="1055"/>
      <c r="K11" s="1053"/>
      <c r="L11" s="1053"/>
      <c r="M11" s="1053"/>
      <c r="N11" s="1053"/>
      <c r="O11" s="1053"/>
    </row>
    <row r="12" spans="2:15" ht="22.5" customHeight="1">
      <c r="B12" s="759" t="s">
        <v>499</v>
      </c>
      <c r="C12" s="759"/>
      <c r="D12" s="759"/>
      <c r="E12" s="759"/>
      <c r="F12" s="759"/>
      <c r="G12" s="759"/>
      <c r="H12" s="759"/>
      <c r="I12" s="759"/>
      <c r="J12" s="759"/>
      <c r="K12" s="759"/>
      <c r="L12" s="759"/>
      <c r="M12" s="759"/>
      <c r="N12" s="759"/>
      <c r="O12" s="759"/>
    </row>
    <row r="13" spans="2:15" ht="30" customHeight="1">
      <c r="B13" s="108" t="s">
        <v>445</v>
      </c>
      <c r="C13" s="748" t="s">
        <v>446</v>
      </c>
      <c r="D13" s="748"/>
      <c r="E13" s="748"/>
      <c r="F13" s="748"/>
      <c r="G13" s="748"/>
      <c r="H13" s="748"/>
      <c r="I13" s="748"/>
      <c r="J13" s="748"/>
      <c r="K13" s="748"/>
      <c r="L13" s="748"/>
      <c r="M13" s="748"/>
      <c r="N13" s="748"/>
      <c r="O13" s="748"/>
    </row>
    <row r="14" spans="2:15" ht="37.5" customHeight="1">
      <c r="B14" s="127">
        <v>2</v>
      </c>
      <c r="C14" s="1052" t="s">
        <v>509</v>
      </c>
      <c r="D14" s="1052"/>
      <c r="E14" s="1052"/>
      <c r="F14" s="1052"/>
      <c r="G14" s="1052"/>
      <c r="H14" s="1052"/>
      <c r="I14" s="1052"/>
      <c r="J14" s="1052"/>
      <c r="K14" s="1052"/>
      <c r="L14" s="1052"/>
      <c r="M14" s="1052"/>
      <c r="N14" s="1052"/>
      <c r="O14" s="1052"/>
    </row>
    <row r="15" spans="2:15" ht="37.5" customHeight="1">
      <c r="B15" s="127">
        <v>3</v>
      </c>
      <c r="C15" s="1052" t="s">
        <v>524</v>
      </c>
      <c r="D15" s="1052"/>
      <c r="E15" s="1052"/>
      <c r="F15" s="1052"/>
      <c r="G15" s="1052"/>
      <c r="H15" s="1052"/>
      <c r="I15" s="1052"/>
      <c r="J15" s="1052"/>
      <c r="K15" s="1052"/>
      <c r="L15" s="1052"/>
      <c r="M15" s="1052"/>
      <c r="N15" s="1052"/>
      <c r="O15" s="1052"/>
    </row>
    <row r="16" spans="2:15" ht="22.5" customHeight="1">
      <c r="B16" s="127"/>
      <c r="C16" s="1052"/>
      <c r="D16" s="1052"/>
      <c r="E16" s="1052"/>
      <c r="F16" s="1052"/>
      <c r="G16" s="1052"/>
      <c r="H16" s="1052"/>
      <c r="I16" s="1052"/>
      <c r="J16" s="1052"/>
      <c r="K16" s="1052"/>
      <c r="L16" s="1052"/>
      <c r="M16" s="1052"/>
      <c r="N16" s="1052"/>
      <c r="O16" s="1052"/>
    </row>
    <row r="17" spans="2:15" ht="22.5" customHeight="1">
      <c r="B17" s="759" t="s">
        <v>447</v>
      </c>
      <c r="C17" s="759"/>
      <c r="D17" s="759"/>
      <c r="E17" s="759"/>
      <c r="F17" s="759"/>
      <c r="G17" s="759"/>
      <c r="H17" s="759"/>
      <c r="I17" s="759"/>
      <c r="J17" s="759"/>
      <c r="K17" s="759"/>
      <c r="L17" s="759"/>
      <c r="M17" s="759"/>
      <c r="N17" s="759"/>
      <c r="O17" s="759"/>
    </row>
    <row r="18" spans="2:15" ht="15" customHeight="1">
      <c r="B18" s="748" t="s">
        <v>445</v>
      </c>
      <c r="C18" s="761" t="s">
        <v>448</v>
      </c>
      <c r="D18" s="762"/>
      <c r="E18" s="762"/>
      <c r="F18" s="762"/>
      <c r="G18" s="763"/>
      <c r="H18" s="767" t="s">
        <v>449</v>
      </c>
      <c r="I18" s="767"/>
      <c r="J18" s="767"/>
      <c r="K18" s="748" t="s">
        <v>450</v>
      </c>
      <c r="L18" s="748"/>
      <c r="M18" s="761" t="s">
        <v>451</v>
      </c>
      <c r="N18" s="762"/>
      <c r="O18" s="763"/>
    </row>
    <row r="19" spans="2:15" ht="15" customHeight="1">
      <c r="B19" s="748"/>
      <c r="C19" s="764"/>
      <c r="D19" s="765"/>
      <c r="E19" s="765"/>
      <c r="F19" s="765"/>
      <c r="G19" s="766"/>
      <c r="H19" s="108" t="s">
        <v>452</v>
      </c>
      <c r="I19" s="108" t="s">
        <v>453</v>
      </c>
      <c r="J19" s="108" t="s">
        <v>454</v>
      </c>
      <c r="K19" s="748"/>
      <c r="L19" s="748"/>
      <c r="M19" s="764"/>
      <c r="N19" s="765"/>
      <c r="O19" s="766"/>
    </row>
    <row r="20" spans="2:15" ht="37.5" customHeight="1">
      <c r="B20" s="127">
        <v>2</v>
      </c>
      <c r="C20" s="1041" t="s">
        <v>505</v>
      </c>
      <c r="D20" s="1042"/>
      <c r="E20" s="1042"/>
      <c r="F20" s="1042"/>
      <c r="G20" s="1043"/>
      <c r="H20" s="129" t="s">
        <v>504</v>
      </c>
      <c r="I20" s="127">
        <v>12</v>
      </c>
      <c r="J20" s="127">
        <v>2016</v>
      </c>
      <c r="K20" s="1048">
        <v>1</v>
      </c>
      <c r="L20" s="1048"/>
      <c r="M20" s="1049" t="s">
        <v>506</v>
      </c>
      <c r="N20" s="1050"/>
      <c r="O20" s="1051"/>
    </row>
    <row r="21" spans="2:15" ht="37.5" customHeight="1">
      <c r="B21" s="130">
        <v>3</v>
      </c>
      <c r="C21" s="1034" t="s">
        <v>513</v>
      </c>
      <c r="D21" s="1035"/>
      <c r="E21" s="1035"/>
      <c r="F21" s="1035"/>
      <c r="G21" s="1036"/>
      <c r="H21" s="131" t="s">
        <v>514</v>
      </c>
      <c r="I21" s="131" t="s">
        <v>515</v>
      </c>
      <c r="J21" s="130">
        <v>2017</v>
      </c>
      <c r="K21" s="1037">
        <v>1</v>
      </c>
      <c r="L21" s="1037"/>
      <c r="M21" s="1038" t="s">
        <v>506</v>
      </c>
      <c r="N21" s="1039"/>
      <c r="O21" s="1040"/>
    </row>
    <row r="22" spans="2:15" ht="22.5" customHeight="1">
      <c r="B22" s="128"/>
      <c r="C22" s="1041"/>
      <c r="D22" s="1042"/>
      <c r="E22" s="1042"/>
      <c r="F22" s="1042"/>
      <c r="G22" s="1043"/>
      <c r="H22" s="128"/>
      <c r="I22" s="128"/>
      <c r="J22" s="128"/>
      <c r="K22" s="1044"/>
      <c r="L22" s="1044"/>
      <c r="M22" s="1045"/>
      <c r="N22" s="1046"/>
      <c r="O22" s="1047"/>
    </row>
    <row r="23" spans="2:15" ht="7.5" customHeight="1" thickBot="1"/>
    <row r="24" spans="2:15" ht="22.5" customHeight="1">
      <c r="B24" s="768" t="s">
        <v>455</v>
      </c>
      <c r="C24" s="769"/>
      <c r="D24" s="769"/>
      <c r="E24" s="769" t="s">
        <v>456</v>
      </c>
      <c r="F24" s="769"/>
      <c r="G24" s="769"/>
      <c r="H24" s="769"/>
      <c r="I24" s="769"/>
      <c r="J24" s="769"/>
      <c r="K24" s="769" t="s">
        <v>457</v>
      </c>
      <c r="L24" s="769"/>
      <c r="M24" s="769"/>
      <c r="N24" s="769"/>
      <c r="O24" s="770"/>
    </row>
    <row r="25" spans="2:15" ht="60" customHeight="1" thickBot="1">
      <c r="B25" s="1030" t="s">
        <v>507</v>
      </c>
      <c r="C25" s="1031"/>
      <c r="D25" s="1031"/>
      <c r="E25" s="1031" t="s">
        <v>500</v>
      </c>
      <c r="F25" s="1031"/>
      <c r="G25" s="1031"/>
      <c r="H25" s="1031"/>
      <c r="I25" s="1031"/>
      <c r="J25" s="1031"/>
      <c r="K25" s="1031" t="s">
        <v>501</v>
      </c>
      <c r="L25" s="1032"/>
      <c r="M25" s="1032"/>
      <c r="N25" s="1032"/>
      <c r="O25" s="1033"/>
    </row>
  </sheetData>
  <sheetProtection algorithmName="SHA-512" hashValue="XE18bFgg1iXIoCt1C4cmz5A1fZmQyHlmHUlCY67C+JNmT4DKergRP7egBwvIt0EibLG+w+OF2aOYj/b/8bEWOQ==" saltValue="KOVlK4YULK2pcHRj5yJOxw==" spinCount="100000" sheet="1" objects="1" scenarios="1"/>
  <mergeCells count="41">
    <mergeCell ref="B2:C6"/>
    <mergeCell ref="D2:K6"/>
    <mergeCell ref="L2:O2"/>
    <mergeCell ref="L3:M3"/>
    <mergeCell ref="N3:O3"/>
    <mergeCell ref="L4:M4"/>
    <mergeCell ref="N4:O4"/>
    <mergeCell ref="L5:O5"/>
    <mergeCell ref="L6:O6"/>
    <mergeCell ref="B8:O8"/>
    <mergeCell ref="B9:D9"/>
    <mergeCell ref="K9:O11"/>
    <mergeCell ref="B10:D11"/>
    <mergeCell ref="E10:J10"/>
    <mergeCell ref="E11:J11"/>
    <mergeCell ref="C20:G20"/>
    <mergeCell ref="K20:L20"/>
    <mergeCell ref="M20:O20"/>
    <mergeCell ref="B12:O12"/>
    <mergeCell ref="C13:O13"/>
    <mergeCell ref="C14:O14"/>
    <mergeCell ref="C15:O15"/>
    <mergeCell ref="C16:O16"/>
    <mergeCell ref="B17:O17"/>
    <mergeCell ref="B18:B19"/>
    <mergeCell ref="C18:G19"/>
    <mergeCell ref="H18:J18"/>
    <mergeCell ref="K18:L19"/>
    <mergeCell ref="M18:O19"/>
    <mergeCell ref="C21:G21"/>
    <mergeCell ref="K21:L21"/>
    <mergeCell ref="M21:O21"/>
    <mergeCell ref="C22:G22"/>
    <mergeCell ref="K22:L22"/>
    <mergeCell ref="M22:O22"/>
    <mergeCell ref="B24:D24"/>
    <mergeCell ref="E24:J24"/>
    <mergeCell ref="K24:O24"/>
    <mergeCell ref="B25:D25"/>
    <mergeCell ref="E25:J25"/>
    <mergeCell ref="K25:O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15</vt:i4>
      </vt:variant>
    </vt:vector>
  </HeadingPairs>
  <TitlesOfParts>
    <vt:vector size="49" baseType="lpstr">
      <vt:lpstr>DIR Y PLANEACIÓN ESTRATÉGICA</vt:lpstr>
      <vt:lpstr>COMUNICACIONES</vt:lpstr>
      <vt:lpstr>ATENCIÓN REQUERIMIENTOS CDANOS</vt:lpstr>
      <vt:lpstr>GARANTÍA Y MATERIALIZACIÓN DD</vt:lpstr>
      <vt:lpstr>REVISIÓN GESTIÓN PÚBLICA</vt:lpstr>
      <vt:lpstr>DISCIPLINARIO</vt:lpstr>
      <vt:lpstr>GESTIÓN DEL TALENTO HUMANO</vt:lpstr>
      <vt:lpstr>GESTIÓN JURÍDICA</vt:lpstr>
      <vt:lpstr>GESTIÓN DE ADQUISICIÓN BYS</vt:lpstr>
      <vt:lpstr>GESTIÓN TECNOLOGÍAS INFORMACIÓN</vt:lpstr>
      <vt:lpstr>GESTIÓN DOCUMENTAL</vt:lpstr>
      <vt:lpstr>CONTROL INTERNO</vt:lpstr>
      <vt:lpstr>MEJORA CONTÍNUA</vt:lpstr>
      <vt:lpstr>CONTROL CAMBIOS PL (Pág 1 de 3)</vt:lpstr>
      <vt:lpstr>INFORME CONSOLIDADO</vt:lpstr>
      <vt:lpstr>Meta Transversal Consolidada</vt:lpstr>
      <vt:lpstr>01 DIRECCIONAMIENTO ES POA 2019</vt:lpstr>
      <vt:lpstr>COD 02 G CONOCIM INNOV POA 2019</vt:lpstr>
      <vt:lpstr>COD 03 DIR TIC POA 2019</vt:lpstr>
      <vt:lpstr>COD 04 COMUNICACIÓN E POA 2019</vt:lpstr>
      <vt:lpstr>COD 05 PROMOCIÓN DEFEN POA 2019</vt:lpstr>
      <vt:lpstr>COD 06 PREVEN FUN PUB POA 2019</vt:lpstr>
      <vt:lpstr>COD 07 POTESTAD DISCIP POA 2019</vt:lpstr>
      <vt:lpstr>COD 08 GESTIÓN TALENTO POA 2018</vt:lpstr>
      <vt:lpstr>COD 09 GESTIÓN ADMIN POA 2019</vt:lpstr>
      <vt:lpstr>COD 10 GESTIÓN FINANC POA 2019</vt:lpstr>
      <vt:lpstr>COD 11 GESTIÓN CONTRAC POA 2019</vt:lpstr>
      <vt:lpstr>COD 12 GESTIÓN DOCUMEN POA 2019</vt:lpstr>
      <vt:lpstr>COD13 GESTIÓN JURIDICA POA 2019</vt:lpstr>
      <vt:lpstr>COD14 SERVICIO USUARIO P0A 2019</vt:lpstr>
      <vt:lpstr>COD 15 DISC INTER POA 2019</vt:lpstr>
      <vt:lpstr>COD 16 EVAL SGTO POA 2019</vt:lpstr>
      <vt:lpstr>INSTRUCTIVO PL (Pág 3 de 3)</vt:lpstr>
      <vt:lpstr>CONTROL CAMBIOS FR</vt:lpstr>
      <vt:lpstr>'ATENCIÓN REQUERIMIENTOS CDANOS'!Títulos_a_imprimir</vt:lpstr>
      <vt:lpstr>'COD 03 DIR TIC POA 2019'!Títulos_a_imprimir</vt:lpstr>
      <vt:lpstr>COMUNICACIONES!Títulos_a_imprimir</vt:lpstr>
      <vt:lpstr>'CONTROL INTERNO'!Títulos_a_imprimir</vt:lpstr>
      <vt:lpstr>'DIR Y PLANEACIÓN ESTRATÉGICA'!Títulos_a_imprimir</vt:lpstr>
      <vt:lpstr>DISCIPLINARIO!Títulos_a_imprimir</vt:lpstr>
      <vt:lpstr>'GARANTÍA Y MATERIALIZACIÓN DD'!Títulos_a_imprimir</vt:lpstr>
      <vt:lpstr>'GESTIÓN DE ADQUISICIÓN BYS'!Títulos_a_imprimir</vt:lpstr>
      <vt:lpstr>'GESTIÓN DEL TALENTO HUMANO'!Títulos_a_imprimir</vt:lpstr>
      <vt:lpstr>'GESTIÓN DOCUMENTAL'!Títulos_a_imprimir</vt:lpstr>
      <vt:lpstr>'GESTIÓN JURÍDICA'!Títulos_a_imprimir</vt:lpstr>
      <vt:lpstr>'GESTIÓN TECNOLOGÍAS INFORMACIÓN'!Títulos_a_imprimir</vt:lpstr>
      <vt:lpstr>'INSTRUCTIVO PL (Pág 3 de 3)'!Títulos_a_imprimir</vt:lpstr>
      <vt:lpstr>'MEJORA CONTÍNUA'!Títulos_a_imprimir</vt:lpstr>
      <vt:lpstr>'REVISIÓN GESTIÓN PÚBLICA'!Títulos_a_imprimir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Tibaduiza Sanabria</dc:creator>
  <cp:lastModifiedBy>OMAIRA MORALES</cp:lastModifiedBy>
  <cp:lastPrinted>2015-11-11T14:56:08Z</cp:lastPrinted>
  <dcterms:created xsi:type="dcterms:W3CDTF">2014-12-22T19:20:09Z</dcterms:created>
  <dcterms:modified xsi:type="dcterms:W3CDTF">2019-07-21T04:45:24Z</dcterms:modified>
</cp:coreProperties>
</file>