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8.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omments9.xml" ContentType="application/vnd.openxmlformats-officedocument.spreadsheetml.comments+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omments10.xml" ContentType="application/vnd.openxmlformats-officedocument.spreadsheetml.comments+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Mayis\POA2020\"/>
    </mc:Choice>
  </mc:AlternateContent>
  <bookViews>
    <workbookView xWindow="0" yWindow="0" windowWidth="20490" windowHeight="8640" tabRatio="735" firstSheet="26" activeTab="28"/>
  </bookViews>
  <sheets>
    <sheet name="DIR Y PLANEACIÓN ESTRATÉGICA" sheetId="28" state="hidden" r:id="rId1"/>
    <sheet name="COMUNICACIONES" sheetId="18" state="hidden" r:id="rId2"/>
    <sheet name="ATENCIÓN REQUERIMIENTOS CDANOS" sheetId="15" state="hidden" r:id="rId3"/>
    <sheet name="GARANTÍA Y MATERIALIZACIÓN DD" sheetId="16" state="hidden" r:id="rId4"/>
    <sheet name="REVISIÓN GESTIÓN PÚBLICA" sheetId="19" state="hidden" r:id="rId5"/>
    <sheet name="DISCIPLINARIO" sheetId="20" state="hidden" r:id="rId6"/>
    <sheet name="GESTIÓN DEL TALENTO HUMANO" sheetId="22" state="hidden" r:id="rId7"/>
    <sheet name="GESTIÓN JURÍDICA" sheetId="24" state="hidden" r:id="rId8"/>
    <sheet name="GESTIÓN DE ADQUISICIÓN BYS" sheetId="33" state="hidden" r:id="rId9"/>
    <sheet name="GESTIÓN TECNOLOGÍAS INFORMACIÓN" sheetId="31" state="hidden" r:id="rId10"/>
    <sheet name="GESTIÓN DOCUMENTAL" sheetId="26" state="hidden" r:id="rId11"/>
    <sheet name="CONTROL INTERNO" sheetId="30" state="hidden" r:id="rId12"/>
    <sheet name="MEJORA CONTÍNUA" sheetId="32" state="hidden" r:id="rId13"/>
    <sheet name="01 Direcc Estratégico POA 2020 " sheetId="39" r:id="rId14"/>
    <sheet name="02 G. Conoc Innovación POA 2020" sheetId="40" r:id="rId15"/>
    <sheet name="04 Comunicación Estrat POA 2020" sheetId="2" r:id="rId16"/>
    <sheet name="03 Direccionamient TIC POA 2020" sheetId="38" r:id="rId17"/>
    <sheet name="05 Prom Defen Derechos POA 2020" sheetId="41" r:id="rId18"/>
    <sheet name="06 Prev Ctrl Func Públ POA 2020" sheetId="43" r:id="rId19"/>
    <sheet name="07 Potestad Discip POA 2020" sheetId="44" r:id="rId20"/>
    <sheet name="08 Gestión Talento Hum POA 2020" sheetId="47" r:id="rId21"/>
    <sheet name="09 Gestión Admin POA 2020" sheetId="48" r:id="rId22"/>
    <sheet name="10 Gestión Financiera POA 2020" sheetId="49" r:id="rId23"/>
    <sheet name="11 Gestión Contractual POA 2020" sheetId="50" r:id="rId24"/>
    <sheet name="12 Gestión Documental POA 2020" sheetId="51" r:id="rId25"/>
    <sheet name="13 Gestión Jurídica POA 2020 " sheetId="52" r:id="rId26"/>
    <sheet name="14 Servicio al Usuario POA 2020" sheetId="53" r:id="rId27"/>
    <sheet name="15 Ctr Disc Interno POA 2020" sheetId="45" r:id="rId28"/>
    <sheet name="16 Evaluacion y Segto POA 2020" sheetId="54" r:id="rId29"/>
    <sheet name="INSTRUCTIVO PL (Pág 3 de 3)" sheetId="36" r:id="rId30"/>
    <sheet name="CONTROL CAMBIOS FR" sheetId="37" r:id="rId31"/>
  </sheets>
  <externalReferences>
    <externalReference r:id="rId32"/>
    <externalReference r:id="rId33"/>
  </externalReferences>
  <definedNames>
    <definedName name="_xlnm._FilterDatabase" localSheetId="15" hidden="1">'04 Comunicación Estrat POA 2020'!$B$9:$J$18</definedName>
    <definedName name="_xlnm._FilterDatabase" localSheetId="2" hidden="1">'ATENCIÓN REQUERIMIENTOS CDANOS'!$A$5:$H$31</definedName>
    <definedName name="_xlnm._FilterDatabase" localSheetId="1" hidden="1">COMUNICACIONES!$A$5:$H$12</definedName>
    <definedName name="_xlnm._FilterDatabase" localSheetId="11" hidden="1">'CONTROL INTERNO'!$A$5:$H$11</definedName>
    <definedName name="_xlnm._FilterDatabase" localSheetId="0" hidden="1">'DIR Y PLANEACIÓN ESTRATÉGICA'!$A$5:$H$14</definedName>
    <definedName name="_xlnm._FilterDatabase" localSheetId="5" hidden="1">DISCIPLINARIO!$A$5:$H$27</definedName>
    <definedName name="_xlnm._FilterDatabase" localSheetId="3" hidden="1">'GARANTÍA Y MATERIALIZACIÓN DD'!$A$5:$H$22</definedName>
    <definedName name="_xlnm._FilterDatabase" localSheetId="8" hidden="1">'GESTIÓN DE ADQUISICIÓN BYS'!$A$5:$H$15</definedName>
    <definedName name="_xlnm._FilterDatabase" localSheetId="6" hidden="1">'GESTIÓN DEL TALENTO HUMANO'!$A$5:$H$46</definedName>
    <definedName name="_xlnm._FilterDatabase" localSheetId="10" hidden="1">'GESTIÓN DOCUMENTAL'!$A$5:$H$10</definedName>
    <definedName name="_xlnm._FilterDatabase" localSheetId="7" hidden="1">'GESTIÓN JURÍDICA'!$A$5:$H$13</definedName>
    <definedName name="_xlnm._FilterDatabase" localSheetId="9" hidden="1">'GESTIÓN TECNOLOGÍAS INFORMACIÓN'!$A$5:$H$32</definedName>
    <definedName name="_xlnm._FilterDatabase" localSheetId="12" hidden="1">'MEJORA CONTÍNUA'!$A$5:$H$18</definedName>
    <definedName name="_xlnm._FilterDatabase" localSheetId="4" hidden="1">'REVISIÓN GESTIÓN PÚBLICA'!$A$5:$H$24</definedName>
    <definedName name="_xlnm.Print_Area" localSheetId="15">'04 Comunicación Estrat POA 2020'!$A$1:$AT$19</definedName>
    <definedName name="MATAS1">[1]Hoja1!$B$3:$B$16</definedName>
    <definedName name="METAS">[2]Hoja1!$B$3:$B$16</definedName>
    <definedName name="OBJE">#REF!</definedName>
    <definedName name="OBJETIVO">[2]Hoja1!$A$3:$A$8</definedName>
    <definedName name="Objetivos">#REF!</definedName>
    <definedName name="_xlnm.Print_Titles" localSheetId="15">'04 Comunicación Estrat POA 2020'!$9:$9</definedName>
    <definedName name="_xlnm.Print_Titles" localSheetId="2">'ATENCIÓN REQUERIMIENTOS CDANOS'!$5:$5</definedName>
    <definedName name="_xlnm.Print_Titles" localSheetId="1">COMUNICACIONES!$5:$5</definedName>
    <definedName name="_xlnm.Print_Titles" localSheetId="11">'CONTROL INTERNO'!$5:$5</definedName>
    <definedName name="_xlnm.Print_Titles" localSheetId="0">'DIR Y PLANEACIÓN ESTRATÉGICA'!$5:$5</definedName>
    <definedName name="_xlnm.Print_Titles" localSheetId="5">DISCIPLINARIO!$5:$5</definedName>
    <definedName name="_xlnm.Print_Titles" localSheetId="3">'GARANTÍA Y MATERIALIZACIÓN DD'!$5:$5</definedName>
    <definedName name="_xlnm.Print_Titles" localSheetId="8">'GESTIÓN DE ADQUISICIÓN BYS'!$5:$5</definedName>
    <definedName name="_xlnm.Print_Titles" localSheetId="6">'GESTIÓN DEL TALENTO HUMANO'!$5:$5</definedName>
    <definedName name="_xlnm.Print_Titles" localSheetId="10">'GESTIÓN DOCUMENTAL'!$5:$5</definedName>
    <definedName name="_xlnm.Print_Titles" localSheetId="7">'GESTIÓN JURÍDICA'!$5:$5</definedName>
    <definedName name="_xlnm.Print_Titles" localSheetId="9">'GESTIÓN TECNOLOGÍAS INFORMACIÓN'!$5:$5</definedName>
    <definedName name="_xlnm.Print_Titles" localSheetId="29">'INSTRUCTIVO PL (Pág 3 de 3)'!$B:$O,'INSTRUCTIVO PL (Pág 3 de 3)'!$1:$27</definedName>
    <definedName name="_xlnm.Print_Titles" localSheetId="12">'MEJORA CONTÍNUA'!$5:$5</definedName>
    <definedName name="_xlnm.Print_Titles" localSheetId="4">'REVISIÓN GESTIÓN PÚBLICA'!$5:$5</definedName>
  </definedNames>
  <calcPr calcId="162913"/>
</workbook>
</file>

<file path=xl/calcChain.xml><?xml version="1.0" encoding="utf-8"?>
<calcChain xmlns="http://schemas.openxmlformats.org/spreadsheetml/2006/main">
  <c r="Y16" i="2" l="1"/>
  <c r="AR14" i="50" l="1"/>
  <c r="AQ14" i="50"/>
  <c r="AR15" i="40"/>
  <c r="AR14" i="40"/>
  <c r="AR13" i="40"/>
  <c r="AH14" i="40"/>
  <c r="AH13" i="40"/>
  <c r="AH15" i="40"/>
  <c r="AG15" i="40"/>
  <c r="AQ15" i="40"/>
  <c r="R14" i="40"/>
  <c r="R13" i="40"/>
  <c r="AQ14" i="40"/>
  <c r="AP26" i="43"/>
  <c r="AO26" i="43"/>
  <c r="AH26" i="43"/>
  <c r="AG26" i="43"/>
  <c r="Z26" i="43"/>
  <c r="Y26" i="43"/>
  <c r="R26" i="43"/>
  <c r="AR26" i="43"/>
  <c r="AS26" i="43"/>
  <c r="Q26" i="43"/>
  <c r="AQ26" i="43"/>
  <c r="AP25" i="43"/>
  <c r="AO25" i="43"/>
  <c r="AQ25" i="43"/>
  <c r="AH25" i="43"/>
  <c r="Z25" i="43"/>
  <c r="R25" i="43"/>
  <c r="AR25" i="43"/>
  <c r="AS25" i="43"/>
  <c r="AP24" i="43"/>
  <c r="AO24" i="43"/>
  <c r="AH24" i="43"/>
  <c r="AG24" i="43"/>
  <c r="Z24" i="43"/>
  <c r="Y24" i="43"/>
  <c r="R24" i="43"/>
  <c r="AR24" i="43"/>
  <c r="Q24" i="43"/>
  <c r="AQ24" i="43"/>
  <c r="AP20" i="41"/>
  <c r="AO20" i="41"/>
  <c r="AH20" i="41"/>
  <c r="AG20" i="41"/>
  <c r="Z20" i="41"/>
  <c r="Y20" i="41"/>
  <c r="R20" i="41"/>
  <c r="Q20" i="41"/>
  <c r="AP16" i="41"/>
  <c r="AO16" i="41"/>
  <c r="AH16" i="41"/>
  <c r="AG16" i="41"/>
  <c r="Z16" i="41"/>
  <c r="Y16" i="41"/>
  <c r="R16" i="41"/>
  <c r="Q16" i="41"/>
  <c r="AP18" i="39"/>
  <c r="AO18" i="39"/>
  <c r="AH18" i="39"/>
  <c r="AG18" i="39"/>
  <c r="Z18" i="39"/>
  <c r="Y18" i="39"/>
  <c r="R18" i="39"/>
  <c r="AR18" i="39"/>
  <c r="Q18" i="39"/>
  <c r="AQ18" i="39"/>
  <c r="AQ20" i="41"/>
  <c r="AR16" i="41"/>
  <c r="AQ16" i="41"/>
  <c r="AR20" i="41"/>
  <c r="AS20" i="41"/>
  <c r="AP16" i="39"/>
  <c r="AO16" i="39"/>
  <c r="AH16" i="39"/>
  <c r="AG16" i="39"/>
  <c r="Z16" i="39"/>
  <c r="Y16" i="39"/>
  <c r="R16" i="39"/>
  <c r="Q16" i="39"/>
  <c r="AQ16" i="39"/>
  <c r="AR16" i="39"/>
  <c r="AS16" i="39"/>
  <c r="AS16" i="41"/>
  <c r="AS18" i="39"/>
  <c r="R15" i="39"/>
  <c r="Q15" i="39"/>
  <c r="Z15" i="39"/>
  <c r="Y15" i="39"/>
  <c r="AH15" i="39"/>
  <c r="AG15" i="39"/>
  <c r="AP15" i="39"/>
  <c r="AO15" i="39"/>
  <c r="AQ15" i="39"/>
  <c r="AR15" i="39"/>
  <c r="AS15" i="39"/>
  <c r="AP15" i="53"/>
  <c r="AO15" i="53"/>
  <c r="AH15" i="53"/>
  <c r="AG15" i="53"/>
  <c r="Z15" i="53"/>
  <c r="Y15" i="53"/>
  <c r="R15" i="53"/>
  <c r="Q15" i="53"/>
  <c r="AQ15" i="53"/>
  <c r="AP14" i="53"/>
  <c r="AO14" i="53"/>
  <c r="AH14" i="53"/>
  <c r="AG14" i="53"/>
  <c r="Z14" i="53"/>
  <c r="Y14" i="53"/>
  <c r="R14" i="53"/>
  <c r="Q14" i="53"/>
  <c r="AP13" i="53"/>
  <c r="AO13" i="53"/>
  <c r="AH13" i="53"/>
  <c r="AG13" i="53"/>
  <c r="Z13" i="53"/>
  <c r="Y13" i="53"/>
  <c r="R13" i="53"/>
  <c r="Q13" i="53"/>
  <c r="AR15" i="53"/>
  <c r="AR14" i="53"/>
  <c r="AQ14" i="53"/>
  <c r="AR13" i="53"/>
  <c r="AQ13" i="53"/>
  <c r="AS15" i="53"/>
  <c r="AP16" i="40"/>
  <c r="AO16" i="40"/>
  <c r="AH16" i="40"/>
  <c r="AG16" i="40"/>
  <c r="Z16" i="40"/>
  <c r="Y16" i="40"/>
  <c r="R16" i="40"/>
  <c r="Q16" i="40"/>
  <c r="AP15" i="40"/>
  <c r="AO15" i="40"/>
  <c r="Z15" i="40"/>
  <c r="Y15" i="40"/>
  <c r="R15" i="40"/>
  <c r="Q15" i="40"/>
  <c r="AP14" i="40"/>
  <c r="AS14" i="40"/>
  <c r="AO14" i="40"/>
  <c r="AG14" i="40"/>
  <c r="Y14" i="40"/>
  <c r="Q14" i="40"/>
  <c r="AP13" i="40"/>
  <c r="AO13" i="40"/>
  <c r="AG13" i="40"/>
  <c r="Z13" i="40"/>
  <c r="Y13" i="40"/>
  <c r="Q13" i="40"/>
  <c r="AQ13" i="40"/>
  <c r="AQ16" i="40"/>
  <c r="AS15" i="40"/>
  <c r="AR16" i="40"/>
  <c r="AS16" i="40"/>
  <c r="AS14" i="53"/>
  <c r="AS13" i="53"/>
  <c r="AS16" i="53"/>
  <c r="AP17" i="39"/>
  <c r="AO17" i="39"/>
  <c r="AH17" i="39"/>
  <c r="AG17" i="39"/>
  <c r="Z17" i="39"/>
  <c r="Y17" i="39"/>
  <c r="AQ17" i="39" s="1"/>
  <c r="AS17" i="39" s="1"/>
  <c r="AS19" i="39" s="1"/>
  <c r="R17" i="39"/>
  <c r="Q17" i="39"/>
  <c r="AP14" i="39"/>
  <c r="AO14" i="39"/>
  <c r="AH14" i="39"/>
  <c r="AG14" i="39"/>
  <c r="Z14" i="39"/>
  <c r="Y14" i="39"/>
  <c r="R14" i="39"/>
  <c r="Q14" i="39"/>
  <c r="AP13" i="39"/>
  <c r="AO13" i="39"/>
  <c r="AH13" i="39"/>
  <c r="AG13" i="39"/>
  <c r="Z13" i="39"/>
  <c r="Y13" i="39"/>
  <c r="R13" i="39"/>
  <c r="Q13" i="39"/>
  <c r="AQ14" i="39"/>
  <c r="AR13" i="39"/>
  <c r="AR14" i="39"/>
  <c r="AR17" i="39"/>
  <c r="AQ13" i="39"/>
  <c r="AS14" i="39"/>
  <c r="AS13" i="39"/>
  <c r="AP18" i="38"/>
  <c r="AO18" i="38"/>
  <c r="AP17" i="38"/>
  <c r="AO17" i="38"/>
  <c r="AH18" i="38"/>
  <c r="AG18" i="38"/>
  <c r="AH17" i="38"/>
  <c r="AG17" i="38"/>
  <c r="Z18" i="38"/>
  <c r="Y18" i="38"/>
  <c r="Z17" i="38"/>
  <c r="Y17" i="38"/>
  <c r="R18" i="38"/>
  <c r="AR18" i="38"/>
  <c r="R17" i="38"/>
  <c r="AR17" i="38"/>
  <c r="Q18" i="38"/>
  <c r="Q17" i="38"/>
  <c r="AQ17" i="38"/>
  <c r="AP16" i="38"/>
  <c r="AO16" i="38"/>
  <c r="AH16" i="38"/>
  <c r="AG16" i="38"/>
  <c r="Z16" i="38"/>
  <c r="Y16" i="38"/>
  <c r="R16" i="38"/>
  <c r="Q16" i="38"/>
  <c r="AP15" i="38"/>
  <c r="AO15" i="38"/>
  <c r="AH15" i="38"/>
  <c r="AG15" i="38"/>
  <c r="Z15" i="38"/>
  <c r="Y15" i="38"/>
  <c r="R15" i="38"/>
  <c r="Q15" i="38"/>
  <c r="AP14" i="38"/>
  <c r="AO14" i="38"/>
  <c r="AH14" i="38"/>
  <c r="AG14" i="38"/>
  <c r="Z14" i="38"/>
  <c r="Y14" i="38"/>
  <c r="R14" i="38"/>
  <c r="Q14" i="38"/>
  <c r="AP13" i="38"/>
  <c r="AO13" i="38"/>
  <c r="AH13" i="38"/>
  <c r="AG13" i="38"/>
  <c r="Z13" i="38"/>
  <c r="Y13" i="38"/>
  <c r="R13" i="38"/>
  <c r="Q13" i="38"/>
  <c r="AQ18" i="38"/>
  <c r="AR13" i="38"/>
  <c r="AR14" i="38"/>
  <c r="AR15" i="38"/>
  <c r="AR16" i="38"/>
  <c r="AS17" i="38"/>
  <c r="AS18" i="38"/>
  <c r="AQ16" i="38"/>
  <c r="AS16" i="38"/>
  <c r="AQ15" i="38"/>
  <c r="AQ14" i="38"/>
  <c r="AQ13" i="38"/>
  <c r="AS14" i="38"/>
  <c r="AS15" i="38"/>
  <c r="AS13" i="38"/>
  <c r="AS19" i="38"/>
  <c r="AR15" i="54"/>
  <c r="AQ15" i="54"/>
  <c r="AP24" i="54"/>
  <c r="AO24" i="54"/>
  <c r="AH24" i="54"/>
  <c r="AG24" i="54"/>
  <c r="Z24" i="54"/>
  <c r="Y24" i="54"/>
  <c r="R24" i="54"/>
  <c r="Q24" i="54"/>
  <c r="AP23" i="54"/>
  <c r="AO23" i="54"/>
  <c r="AH23" i="54"/>
  <c r="AG23" i="54"/>
  <c r="Z23" i="54"/>
  <c r="Y23" i="54"/>
  <c r="R23" i="54"/>
  <c r="Q23" i="54"/>
  <c r="AP22" i="54"/>
  <c r="AO22" i="54"/>
  <c r="AH22" i="54"/>
  <c r="AG22" i="54"/>
  <c r="Z22" i="54"/>
  <c r="Y22" i="54"/>
  <c r="R22" i="54"/>
  <c r="Q22" i="54"/>
  <c r="AP21" i="54"/>
  <c r="AO21" i="54"/>
  <c r="AH21" i="54"/>
  <c r="AG21" i="54"/>
  <c r="Z21" i="54"/>
  <c r="Y21" i="54"/>
  <c r="R21" i="54"/>
  <c r="AR21" i="54"/>
  <c r="Q21" i="54"/>
  <c r="AQ21" i="54"/>
  <c r="AP20" i="54"/>
  <c r="AH20" i="54"/>
  <c r="AG20" i="54"/>
  <c r="Z20" i="54"/>
  <c r="Y20" i="54"/>
  <c r="R20" i="54"/>
  <c r="Q20" i="54"/>
  <c r="AQ20" i="54"/>
  <c r="AP19" i="54"/>
  <c r="AO19" i="54"/>
  <c r="AH19" i="54"/>
  <c r="AG19" i="54"/>
  <c r="Z19" i="54"/>
  <c r="Y19" i="54"/>
  <c r="R19" i="54"/>
  <c r="Q19" i="54"/>
  <c r="AQ19" i="54"/>
  <c r="AP18" i="54"/>
  <c r="AR18" i="54"/>
  <c r="AH18" i="54"/>
  <c r="AG18" i="54"/>
  <c r="Z18" i="54"/>
  <c r="Y18" i="54"/>
  <c r="AQ18" i="54"/>
  <c r="R18" i="54"/>
  <c r="AP17" i="54"/>
  <c r="AH17" i="54"/>
  <c r="AG17" i="54"/>
  <c r="Z17" i="54"/>
  <c r="Y17" i="54"/>
  <c r="R17" i="54"/>
  <c r="AR17" i="54"/>
  <c r="Q17" i="54"/>
  <c r="AQ17" i="54"/>
  <c r="AS17" i="54"/>
  <c r="AP16" i="54"/>
  <c r="AO16" i="54"/>
  <c r="AH16" i="54"/>
  <c r="AG16" i="54"/>
  <c r="Z16" i="54"/>
  <c r="Y16" i="54"/>
  <c r="R16" i="54"/>
  <c r="AR16" i="54"/>
  <c r="Q16" i="54"/>
  <c r="AQ16" i="54"/>
  <c r="AP14" i="54"/>
  <c r="AO14" i="54"/>
  <c r="AH14" i="54"/>
  <c r="AG14" i="54"/>
  <c r="Z14" i="54"/>
  <c r="Y14" i="54"/>
  <c r="R14" i="54"/>
  <c r="AR14" i="54"/>
  <c r="Q14" i="54"/>
  <c r="AQ14" i="54"/>
  <c r="AP13" i="54"/>
  <c r="AO13" i="54"/>
  <c r="AH13" i="54"/>
  <c r="AG13" i="54"/>
  <c r="Z13" i="54"/>
  <c r="Y13" i="54"/>
  <c r="R13" i="54"/>
  <c r="AR13" i="54"/>
  <c r="Q13" i="54"/>
  <c r="AQ13" i="54"/>
  <c r="AR19" i="54"/>
  <c r="AR20" i="54"/>
  <c r="AR24" i="54"/>
  <c r="AS24" i="54"/>
  <c r="AS13" i="54"/>
  <c r="AS14" i="54"/>
  <c r="AS16" i="54"/>
  <c r="AS21" i="54"/>
  <c r="AS18" i="54"/>
  <c r="AQ22" i="54"/>
  <c r="AS22" i="54"/>
  <c r="AQ23" i="54"/>
  <c r="AQ24" i="54"/>
  <c r="AR22" i="54"/>
  <c r="AR23" i="54"/>
  <c r="AS20" i="54"/>
  <c r="AS19" i="54"/>
  <c r="AS23" i="54"/>
  <c r="AS25" i="54"/>
  <c r="AP17" i="52"/>
  <c r="AO17" i="52"/>
  <c r="AH17" i="52"/>
  <c r="AG17" i="52"/>
  <c r="Z17" i="52"/>
  <c r="Y17" i="52"/>
  <c r="R17" i="52"/>
  <c r="AR17" i="52"/>
  <c r="Q17" i="52"/>
  <c r="AQ17" i="52"/>
  <c r="AP16" i="52"/>
  <c r="AO16" i="52"/>
  <c r="AH16" i="52"/>
  <c r="AG16" i="52"/>
  <c r="Z16" i="52"/>
  <c r="Y16" i="52"/>
  <c r="R16" i="52"/>
  <c r="AR16" i="52"/>
  <c r="Q16" i="52"/>
  <c r="AQ16" i="52"/>
  <c r="AP15" i="52"/>
  <c r="AO15" i="52"/>
  <c r="AH15" i="52"/>
  <c r="AG15" i="52"/>
  <c r="Z15" i="52"/>
  <c r="Y15" i="52"/>
  <c r="R15" i="52"/>
  <c r="AR15" i="52"/>
  <c r="Q15" i="52"/>
  <c r="AQ15" i="52"/>
  <c r="AP14" i="52"/>
  <c r="AO14" i="52"/>
  <c r="AH14" i="52"/>
  <c r="AG14" i="52"/>
  <c r="Z14" i="52"/>
  <c r="Y14" i="52"/>
  <c r="R14" i="52"/>
  <c r="AR14" i="52"/>
  <c r="Q14" i="52"/>
  <c r="AQ14" i="52"/>
  <c r="AP13" i="52"/>
  <c r="AO13" i="52"/>
  <c r="AH13" i="52"/>
  <c r="AG13" i="52"/>
  <c r="Z13" i="52"/>
  <c r="Y13" i="52"/>
  <c r="R13" i="52"/>
  <c r="AR13" i="52"/>
  <c r="Q13" i="52"/>
  <c r="AQ13" i="52"/>
  <c r="AS14" i="52"/>
  <c r="AS17" i="52"/>
  <c r="AS16" i="52"/>
  <c r="AS13" i="52"/>
  <c r="AS15" i="52"/>
  <c r="AP16" i="51"/>
  <c r="AO16" i="51"/>
  <c r="AH16" i="51"/>
  <c r="AG16" i="51"/>
  <c r="Z16" i="51"/>
  <c r="Y16" i="51"/>
  <c r="R16" i="51"/>
  <c r="AR16" i="51"/>
  <c r="Q16" i="51"/>
  <c r="AP13" i="51"/>
  <c r="AO13" i="51"/>
  <c r="AH13" i="51"/>
  <c r="AG13" i="51"/>
  <c r="Z13" i="51"/>
  <c r="Y13" i="51"/>
  <c r="AQ13" i="51"/>
  <c r="R13" i="51"/>
  <c r="AR13" i="51"/>
  <c r="Q13" i="51"/>
  <c r="AP17" i="51"/>
  <c r="AO17" i="51"/>
  <c r="AH17" i="51"/>
  <c r="AG17" i="51"/>
  <c r="Z17" i="51"/>
  <c r="Y17" i="51"/>
  <c r="R17" i="51"/>
  <c r="AR17" i="51"/>
  <c r="Q17" i="51"/>
  <c r="AP15" i="51"/>
  <c r="AO15" i="51"/>
  <c r="AH15" i="51"/>
  <c r="AG15" i="51"/>
  <c r="Z15" i="51"/>
  <c r="Y15" i="51"/>
  <c r="R15" i="51"/>
  <c r="Q15" i="51"/>
  <c r="AP14" i="51"/>
  <c r="AO14" i="51"/>
  <c r="AH14" i="51"/>
  <c r="AG14" i="51"/>
  <c r="Z14" i="51"/>
  <c r="Y14" i="51"/>
  <c r="R14" i="51"/>
  <c r="Q14" i="51"/>
  <c r="AQ16" i="51"/>
  <c r="AS18" i="52"/>
  <c r="AQ14" i="51"/>
  <c r="AQ15" i="51"/>
  <c r="AQ17" i="51"/>
  <c r="AS17" i="51"/>
  <c r="AR14" i="51"/>
  <c r="AR15" i="51"/>
  <c r="AS13" i="51"/>
  <c r="AS15" i="51"/>
  <c r="AS14" i="51"/>
  <c r="AS16" i="51"/>
  <c r="AS18" i="51"/>
  <c r="AP14" i="50"/>
  <c r="AP13" i="50"/>
  <c r="AR13" i="50"/>
  <c r="AG13" i="50"/>
  <c r="AH14" i="50"/>
  <c r="AH13" i="50"/>
  <c r="Z14" i="50"/>
  <c r="Z13" i="50"/>
  <c r="R14" i="50"/>
  <c r="R13" i="50"/>
  <c r="AO14" i="50"/>
  <c r="AG14" i="50"/>
  <c r="Y14" i="50"/>
  <c r="Q14" i="50"/>
  <c r="AO13" i="50"/>
  <c r="AQ13" i="50"/>
  <c r="AS14" i="50"/>
  <c r="AS13" i="50"/>
  <c r="AS15" i="50"/>
  <c r="AP13" i="49"/>
  <c r="AO13" i="49"/>
  <c r="AH13" i="49"/>
  <c r="AG13" i="49"/>
  <c r="Z13" i="49"/>
  <c r="Y13" i="49"/>
  <c r="R13" i="49"/>
  <c r="AR13" i="49"/>
  <c r="Q13" i="49"/>
  <c r="AQ13" i="49"/>
  <c r="AS13" i="49"/>
  <c r="AS14" i="49"/>
  <c r="AP18" i="48"/>
  <c r="AO18" i="48"/>
  <c r="AP17" i="48"/>
  <c r="AO17" i="48"/>
  <c r="AP16" i="48"/>
  <c r="AO16" i="48"/>
  <c r="AP15" i="48"/>
  <c r="AO15" i="48"/>
  <c r="AP14" i="48"/>
  <c r="AO14" i="48"/>
  <c r="AP13" i="48"/>
  <c r="AO13" i="48"/>
  <c r="AH18" i="48"/>
  <c r="AG18" i="48"/>
  <c r="AH17" i="48"/>
  <c r="AG17" i="48"/>
  <c r="AH16" i="48"/>
  <c r="AG16" i="48"/>
  <c r="AH15" i="48"/>
  <c r="AG15" i="48"/>
  <c r="AH14" i="48"/>
  <c r="AG14" i="48"/>
  <c r="AH13" i="48"/>
  <c r="AG13" i="48"/>
  <c r="Z18" i="48"/>
  <c r="Y18" i="48"/>
  <c r="Z17" i="48"/>
  <c r="Y17" i="48"/>
  <c r="Z16" i="48"/>
  <c r="Y16" i="48"/>
  <c r="Z15" i="48"/>
  <c r="Y15" i="48"/>
  <c r="Z14" i="48"/>
  <c r="Y14" i="48"/>
  <c r="Z13" i="48"/>
  <c r="Y13" i="48"/>
  <c r="R18" i="48"/>
  <c r="AR18" i="48"/>
  <c r="Q18" i="48"/>
  <c r="AQ18" i="48"/>
  <c r="R17" i="48"/>
  <c r="Q17" i="48"/>
  <c r="AQ17" i="48"/>
  <c r="R16" i="48"/>
  <c r="AR16" i="48"/>
  <c r="Q16" i="48"/>
  <c r="AQ16" i="48"/>
  <c r="R15" i="48"/>
  <c r="AR15" i="48"/>
  <c r="Q15" i="48"/>
  <c r="AQ15" i="48"/>
  <c r="R14" i="48"/>
  <c r="AR14" i="48"/>
  <c r="Q14" i="48"/>
  <c r="AQ14" i="48"/>
  <c r="R13" i="48"/>
  <c r="AR13" i="48"/>
  <c r="Q13" i="48"/>
  <c r="AQ13" i="48"/>
  <c r="AR17" i="48"/>
  <c r="AS17" i="48"/>
  <c r="AS13" i="48"/>
  <c r="AS14" i="48"/>
  <c r="AS16" i="48"/>
  <c r="AS18" i="48"/>
  <c r="AS15" i="48"/>
  <c r="R22" i="47"/>
  <c r="Q22" i="47"/>
  <c r="Z22" i="47"/>
  <c r="Y22" i="47"/>
  <c r="AH22" i="47"/>
  <c r="AG22" i="47"/>
  <c r="AP22" i="47"/>
  <c r="AO22" i="47"/>
  <c r="AP21" i="47"/>
  <c r="AO21" i="47"/>
  <c r="AH21" i="47"/>
  <c r="AG21" i="47"/>
  <c r="Z21" i="47"/>
  <c r="Y21" i="47"/>
  <c r="R21" i="47"/>
  <c r="Q21" i="47"/>
  <c r="AR22" i="47"/>
  <c r="AP19" i="47"/>
  <c r="AO19" i="47"/>
  <c r="AH19" i="47"/>
  <c r="AG19" i="47"/>
  <c r="Z19" i="47"/>
  <c r="Y19" i="47"/>
  <c r="R19" i="47"/>
  <c r="AR19" i="47"/>
  <c r="Q19" i="47"/>
  <c r="AQ19" i="47"/>
  <c r="AP20" i="47"/>
  <c r="AO20" i="47"/>
  <c r="AH20" i="47"/>
  <c r="AG20" i="47"/>
  <c r="Z20" i="47"/>
  <c r="Y20" i="47"/>
  <c r="R20" i="47"/>
  <c r="AR20" i="47"/>
  <c r="Q20" i="47"/>
  <c r="AQ20" i="47"/>
  <c r="AR14" i="47"/>
  <c r="AP25" i="47"/>
  <c r="AO25" i="47"/>
  <c r="AP24" i="47"/>
  <c r="AO24" i="47"/>
  <c r="AP23" i="47"/>
  <c r="AO23" i="47"/>
  <c r="AP18" i="47"/>
  <c r="AO18" i="47"/>
  <c r="AP17" i="47"/>
  <c r="AO17" i="47"/>
  <c r="AP16" i="47"/>
  <c r="AO16" i="47"/>
  <c r="AP15" i="47"/>
  <c r="AO15" i="47"/>
  <c r="AP14" i="47"/>
  <c r="AO14" i="47"/>
  <c r="AP13" i="47"/>
  <c r="AO13" i="47"/>
  <c r="AH25" i="47"/>
  <c r="AG25" i="47"/>
  <c r="AH24" i="47"/>
  <c r="AG24" i="47"/>
  <c r="AH23" i="47"/>
  <c r="AG23" i="47"/>
  <c r="AH18" i="47"/>
  <c r="AG18" i="47"/>
  <c r="AH17" i="47"/>
  <c r="AG17" i="47"/>
  <c r="AH16" i="47"/>
  <c r="AG16" i="47"/>
  <c r="AH15" i="47"/>
  <c r="AG15" i="47"/>
  <c r="AH14" i="47"/>
  <c r="AG14" i="47"/>
  <c r="AH13" i="47"/>
  <c r="AG13" i="47"/>
  <c r="Z25" i="47"/>
  <c r="Y25" i="47"/>
  <c r="Z24" i="47"/>
  <c r="Y24" i="47"/>
  <c r="Z23" i="47"/>
  <c r="Y23" i="47"/>
  <c r="Z18" i="47"/>
  <c r="Y18" i="47"/>
  <c r="Z17" i="47"/>
  <c r="Y17" i="47"/>
  <c r="Z16" i="47"/>
  <c r="Y16" i="47"/>
  <c r="Z15" i="47"/>
  <c r="Y15" i="47"/>
  <c r="Z14" i="47"/>
  <c r="Y14" i="47"/>
  <c r="Z13" i="47"/>
  <c r="Y13" i="47"/>
  <c r="R25" i="47"/>
  <c r="R24" i="47"/>
  <c r="R18" i="47"/>
  <c r="AR18" i="47"/>
  <c r="R17" i="47"/>
  <c r="R16" i="47"/>
  <c r="AR16" i="47"/>
  <c r="R15" i="47"/>
  <c r="AR15" i="47"/>
  <c r="R14" i="47"/>
  <c r="R13" i="47"/>
  <c r="Q25" i="47"/>
  <c r="Q24" i="47"/>
  <c r="R23" i="47"/>
  <c r="Q23" i="47"/>
  <c r="Q18" i="47"/>
  <c r="Q17" i="47"/>
  <c r="AQ17" i="47"/>
  <c r="Q16" i="47"/>
  <c r="Q15" i="47"/>
  <c r="Q14" i="47"/>
  <c r="Q13" i="47"/>
  <c r="AQ16" i="47"/>
  <c r="AQ18" i="47"/>
  <c r="AQ14" i="47"/>
  <c r="AQ15" i="47"/>
  <c r="AS15" i="47"/>
  <c r="AR13" i="47"/>
  <c r="AR17" i="47"/>
  <c r="AS19" i="48"/>
  <c r="AQ22" i="47"/>
  <c r="AS19" i="47"/>
  <c r="AQ13" i="47"/>
  <c r="AS16" i="47"/>
  <c r="AS20" i="47"/>
  <c r="AQ21" i="47"/>
  <c r="AQ23" i="47"/>
  <c r="AQ24" i="47"/>
  <c r="AQ25" i="47"/>
  <c r="AR21" i="47"/>
  <c r="AR23" i="47"/>
  <c r="AR24" i="47"/>
  <c r="AS24" i="47"/>
  <c r="AR25" i="47"/>
  <c r="AS23" i="47"/>
  <c r="AS13" i="47"/>
  <c r="AS14" i="47"/>
  <c r="AS17" i="47"/>
  <c r="AS21" i="47"/>
  <c r="AS22" i="47"/>
  <c r="AS25" i="47"/>
  <c r="AP17" i="45"/>
  <c r="AO17" i="45"/>
  <c r="AH17" i="45"/>
  <c r="AG17" i="45"/>
  <c r="Z17" i="45"/>
  <c r="Y17" i="45"/>
  <c r="R17" i="45"/>
  <c r="AR17" i="45"/>
  <c r="Q17" i="45"/>
  <c r="AP16" i="45"/>
  <c r="AO16" i="45"/>
  <c r="AH16" i="45"/>
  <c r="AG16" i="45"/>
  <c r="Z16" i="45"/>
  <c r="Y16" i="45"/>
  <c r="R16" i="45"/>
  <c r="Q16" i="45"/>
  <c r="AQ16" i="45"/>
  <c r="AP15" i="45"/>
  <c r="AO15" i="45"/>
  <c r="AH15" i="45"/>
  <c r="AG15" i="45"/>
  <c r="Z15" i="45"/>
  <c r="Y15" i="45"/>
  <c r="R15" i="45"/>
  <c r="Q15" i="45"/>
  <c r="AQ15" i="45"/>
  <c r="AP14" i="45"/>
  <c r="AO14" i="45"/>
  <c r="AH14" i="45"/>
  <c r="AG14" i="45"/>
  <c r="Z14" i="45"/>
  <c r="Y14" i="45"/>
  <c r="R14" i="45"/>
  <c r="AR14" i="45"/>
  <c r="Q14" i="45"/>
  <c r="AP13" i="45"/>
  <c r="AO13" i="45"/>
  <c r="AH13" i="45"/>
  <c r="AG13" i="45"/>
  <c r="Z13" i="45"/>
  <c r="Y13" i="45"/>
  <c r="R13" i="45"/>
  <c r="AR13" i="45"/>
  <c r="Q13" i="45"/>
  <c r="AR16" i="45"/>
  <c r="AR15" i="45"/>
  <c r="AS15" i="45"/>
  <c r="AS16" i="45"/>
  <c r="AQ13" i="45"/>
  <c r="AS13" i="45"/>
  <c r="AQ14" i="45"/>
  <c r="AS14" i="45"/>
  <c r="AQ17" i="45"/>
  <c r="AS17" i="45"/>
  <c r="AS18" i="45"/>
  <c r="AP17" i="44"/>
  <c r="AO17" i="44"/>
  <c r="AH17" i="44"/>
  <c r="AG17" i="44"/>
  <c r="Z17" i="44"/>
  <c r="Y17" i="44"/>
  <c r="R17" i="44"/>
  <c r="Q17" i="44"/>
  <c r="AQ17" i="44"/>
  <c r="AP16" i="44"/>
  <c r="AO16" i="44"/>
  <c r="AH16" i="44"/>
  <c r="AG16" i="44"/>
  <c r="Z16" i="44"/>
  <c r="Y16" i="44"/>
  <c r="R16" i="44"/>
  <c r="Q16" i="44"/>
  <c r="AQ16" i="44"/>
  <c r="AP15" i="44"/>
  <c r="AO15" i="44"/>
  <c r="AH15" i="44"/>
  <c r="AG15" i="44"/>
  <c r="Z15" i="44"/>
  <c r="Y15" i="44"/>
  <c r="R15" i="44"/>
  <c r="Q15" i="44"/>
  <c r="AQ15" i="44"/>
  <c r="AP14" i="44"/>
  <c r="AO14" i="44"/>
  <c r="AH14" i="44"/>
  <c r="AG14" i="44"/>
  <c r="Z14" i="44"/>
  <c r="Y14" i="44"/>
  <c r="R14" i="44"/>
  <c r="Q14" i="44"/>
  <c r="AQ14" i="44"/>
  <c r="AP13" i="44"/>
  <c r="AO13" i="44"/>
  <c r="AH13" i="44"/>
  <c r="AG13" i="44"/>
  <c r="Z13" i="44"/>
  <c r="Y13" i="44"/>
  <c r="R13" i="44"/>
  <c r="Q13" i="44"/>
  <c r="AQ13" i="44"/>
  <c r="AR13" i="44"/>
  <c r="AS13" i="44"/>
  <c r="AR14" i="44"/>
  <c r="AS14" i="44"/>
  <c r="AR15" i="44"/>
  <c r="AS15" i="44"/>
  <c r="AR16" i="44"/>
  <c r="AS16" i="44"/>
  <c r="AR17" i="44"/>
  <c r="AS17" i="44"/>
  <c r="AS18" i="44"/>
  <c r="AP23" i="43"/>
  <c r="AO23" i="43"/>
  <c r="AH23" i="43"/>
  <c r="AG23" i="43"/>
  <c r="Z23" i="43"/>
  <c r="AR23" i="43"/>
  <c r="Y23" i="43"/>
  <c r="R23" i="43"/>
  <c r="Q23" i="43"/>
  <c r="AP22" i="43"/>
  <c r="AO22" i="43"/>
  <c r="AH22" i="43"/>
  <c r="AG22" i="43"/>
  <c r="Z22" i="43"/>
  <c r="Y22" i="43"/>
  <c r="R22" i="43"/>
  <c r="Q22" i="43"/>
  <c r="AP21" i="43"/>
  <c r="AO21" i="43"/>
  <c r="AH21" i="43"/>
  <c r="AG21" i="43"/>
  <c r="Z21" i="43"/>
  <c r="AR21" i="43"/>
  <c r="AS21" i="43"/>
  <c r="Y21" i="43"/>
  <c r="R21" i="43"/>
  <c r="Q21" i="43"/>
  <c r="AP20" i="43"/>
  <c r="AO20" i="43"/>
  <c r="AH20" i="43"/>
  <c r="AG20" i="43"/>
  <c r="Z20" i="43"/>
  <c r="Y20" i="43"/>
  <c r="R20" i="43"/>
  <c r="AR20" i="43"/>
  <c r="AS20" i="43"/>
  <c r="Q20" i="43"/>
  <c r="AQ20" i="43"/>
  <c r="AQ21" i="43"/>
  <c r="AR22" i="43"/>
  <c r="AP34" i="41"/>
  <c r="AO34" i="41"/>
  <c r="AP33" i="41"/>
  <c r="AO33" i="41"/>
  <c r="AP32" i="41"/>
  <c r="AO32" i="41"/>
  <c r="AP31" i="41"/>
  <c r="AO31" i="41"/>
  <c r="AP30" i="41"/>
  <c r="AO30" i="41"/>
  <c r="AP29" i="41"/>
  <c r="AO29" i="41"/>
  <c r="AP28" i="41"/>
  <c r="AO28" i="41"/>
  <c r="AH34" i="41"/>
  <c r="AG34" i="41"/>
  <c r="Z34" i="41"/>
  <c r="Y34" i="41"/>
  <c r="R34" i="41"/>
  <c r="Q34" i="41"/>
  <c r="AH33" i="41"/>
  <c r="AG33" i="41"/>
  <c r="Z33" i="41"/>
  <c r="Y33" i="41"/>
  <c r="R33" i="41"/>
  <c r="Q33" i="41"/>
  <c r="AH32" i="41"/>
  <c r="AG32" i="41"/>
  <c r="Z32" i="41"/>
  <c r="Y32" i="41"/>
  <c r="R32" i="41"/>
  <c r="Q32" i="41"/>
  <c r="AH31" i="41"/>
  <c r="AG31" i="41"/>
  <c r="Z31" i="41"/>
  <c r="Y31" i="41"/>
  <c r="R31" i="41"/>
  <c r="Q31" i="41"/>
  <c r="AH30" i="41"/>
  <c r="AG30" i="41"/>
  <c r="Z30" i="41"/>
  <c r="Y30" i="41"/>
  <c r="R30" i="41"/>
  <c r="Q30" i="41"/>
  <c r="AH29" i="41"/>
  <c r="AG29" i="41"/>
  <c r="Z29" i="41"/>
  <c r="Y29" i="41"/>
  <c r="R29" i="41"/>
  <c r="Q29" i="41"/>
  <c r="AQ29" i="41"/>
  <c r="AH28" i="41"/>
  <c r="AG28" i="41"/>
  <c r="Z28" i="41"/>
  <c r="Y28" i="41"/>
  <c r="R28" i="41"/>
  <c r="Q28" i="41"/>
  <c r="AP19" i="41"/>
  <c r="AO19" i="41"/>
  <c r="AO18" i="41"/>
  <c r="AP18" i="41"/>
  <c r="AH19" i="41"/>
  <c r="AG19" i="41"/>
  <c r="Z19" i="41"/>
  <c r="Y19" i="41"/>
  <c r="R19" i="41"/>
  <c r="Q19" i="41"/>
  <c r="AR28" i="41"/>
  <c r="AR32" i="41"/>
  <c r="AR34" i="41"/>
  <c r="AR33" i="41"/>
  <c r="AR30" i="41"/>
  <c r="AR31" i="41"/>
  <c r="AQ28" i="41"/>
  <c r="AS28" i="41"/>
  <c r="AQ30" i="41"/>
  <c r="AQ32" i="41"/>
  <c r="AS32" i="41"/>
  <c r="AQ34" i="41"/>
  <c r="AQ19" i="41"/>
  <c r="AQ33" i="41"/>
  <c r="AS33" i="41"/>
  <c r="AQ31" i="41"/>
  <c r="AR19" i="41"/>
  <c r="AR29" i="41"/>
  <c r="AS29" i="41"/>
  <c r="AS34" i="41"/>
  <c r="AS30" i="41"/>
  <c r="AS31" i="41"/>
  <c r="AS19" i="41"/>
  <c r="AP22" i="41"/>
  <c r="AH22" i="41"/>
  <c r="Z22" i="41"/>
  <c r="R22" i="41"/>
  <c r="AP21" i="41"/>
  <c r="AH21" i="41"/>
  <c r="Z21" i="41"/>
  <c r="R21" i="41"/>
  <c r="AP27" i="41"/>
  <c r="AO27" i="41"/>
  <c r="AH27" i="41"/>
  <c r="AG27" i="41"/>
  <c r="Z27" i="41"/>
  <c r="Y27" i="41"/>
  <c r="R27" i="41"/>
  <c r="Q27" i="41"/>
  <c r="AP14" i="41"/>
  <c r="AO14" i="41"/>
  <c r="AH14" i="41"/>
  <c r="AG14" i="41"/>
  <c r="Z14" i="41"/>
  <c r="Y14" i="41"/>
  <c r="R14" i="41"/>
  <c r="Q14" i="41"/>
  <c r="AO22" i="41"/>
  <c r="AG22" i="41"/>
  <c r="Y22" i="41"/>
  <c r="Q22" i="41"/>
  <c r="AO21" i="41"/>
  <c r="AG21" i="41"/>
  <c r="Y21" i="41"/>
  <c r="Q21" i="41"/>
  <c r="AP26" i="41"/>
  <c r="AO26" i="41"/>
  <c r="AH26" i="41"/>
  <c r="AG26" i="41"/>
  <c r="Z26" i="41"/>
  <c r="Y26" i="41"/>
  <c r="R26" i="41"/>
  <c r="Q26" i="41"/>
  <c r="AP25" i="41"/>
  <c r="AO25" i="41"/>
  <c r="AH25" i="41"/>
  <c r="AG25" i="41"/>
  <c r="Z25" i="41"/>
  <c r="Y25" i="41"/>
  <c r="R25" i="41"/>
  <c r="Q25" i="41"/>
  <c r="AP24" i="41"/>
  <c r="AO24" i="41"/>
  <c r="AH24" i="41"/>
  <c r="AG24" i="41"/>
  <c r="Z24" i="41"/>
  <c r="Y24" i="41"/>
  <c r="R24" i="41"/>
  <c r="Q24" i="41"/>
  <c r="AP23" i="41"/>
  <c r="AO23" i="41"/>
  <c r="AH23" i="41"/>
  <c r="AG23" i="41"/>
  <c r="Z23" i="41"/>
  <c r="Y23" i="41"/>
  <c r="R23" i="41"/>
  <c r="Q23" i="41"/>
  <c r="AH18" i="41"/>
  <c r="AG18" i="41"/>
  <c r="Z18" i="41"/>
  <c r="Y18" i="41"/>
  <c r="R18" i="41"/>
  <c r="Q18" i="41"/>
  <c r="AP17" i="41"/>
  <c r="AO17" i="41"/>
  <c r="AH17" i="41"/>
  <c r="AG17" i="41"/>
  <c r="Z17" i="41"/>
  <c r="Y17" i="41"/>
  <c r="R17" i="41"/>
  <c r="Q17" i="41"/>
  <c r="AP15" i="41"/>
  <c r="AO15" i="41"/>
  <c r="AH15" i="41"/>
  <c r="AG15" i="41"/>
  <c r="Z15" i="41"/>
  <c r="Y15" i="41"/>
  <c r="R15" i="41"/>
  <c r="Q15" i="41"/>
  <c r="AP13" i="41"/>
  <c r="AO13" i="41"/>
  <c r="AH13" i="41"/>
  <c r="AG13" i="41"/>
  <c r="Z13" i="41"/>
  <c r="Y13" i="41"/>
  <c r="R13" i="41"/>
  <c r="Q13" i="41"/>
  <c r="AR23" i="41"/>
  <c r="AR24" i="41"/>
  <c r="AR25" i="41"/>
  <c r="AR26" i="41"/>
  <c r="AR14" i="41"/>
  <c r="AR27" i="41"/>
  <c r="AQ23" i="41"/>
  <c r="AS23" i="41"/>
  <c r="AQ21" i="41"/>
  <c r="AQ26" i="41"/>
  <c r="AQ25" i="41"/>
  <c r="AS25" i="41"/>
  <c r="AQ24" i="41"/>
  <c r="AQ22" i="41"/>
  <c r="AR13" i="41"/>
  <c r="AR15" i="41"/>
  <c r="AR17" i="41"/>
  <c r="AR18" i="41"/>
  <c r="AQ27" i="41"/>
  <c r="AS27" i="41"/>
  <c r="AR22" i="41"/>
  <c r="AR21" i="41"/>
  <c r="AS21" i="41"/>
  <c r="AS24" i="41"/>
  <c r="AS26" i="41"/>
  <c r="AS22" i="41"/>
  <c r="Y17" i="2"/>
  <c r="AH17" i="2"/>
  <c r="AG17" i="2"/>
  <c r="AP15" i="2"/>
  <c r="AO15" i="2"/>
  <c r="R16" i="2"/>
  <c r="Q16" i="2"/>
  <c r="AH14" i="2"/>
  <c r="AG14" i="2"/>
  <c r="Z16" i="2"/>
  <c r="Z15" i="2"/>
  <c r="Y15" i="2"/>
  <c r="Z14" i="2"/>
  <c r="Y14" i="2"/>
  <c r="R17" i="2"/>
  <c r="Q17" i="2"/>
  <c r="R15" i="2"/>
  <c r="Q15" i="2"/>
  <c r="R14" i="2"/>
  <c r="Q14" i="2"/>
  <c r="AH13" i="2"/>
  <c r="AO13" i="2"/>
  <c r="AG13" i="2"/>
  <c r="Z13" i="2"/>
  <c r="Y13" i="2"/>
  <c r="R13" i="2"/>
  <c r="Q13" i="2"/>
  <c r="AQ13" i="2"/>
  <c r="F7" i="36"/>
  <c r="Z17" i="2"/>
  <c r="AP17" i="2"/>
  <c r="AO17" i="2"/>
  <c r="AQ17" i="2"/>
  <c r="AH16" i="2"/>
  <c r="AP16" i="2"/>
  <c r="AG16" i="2"/>
  <c r="AO16" i="2"/>
  <c r="AH15" i="2"/>
  <c r="AG15" i="2"/>
  <c r="AQ15" i="2"/>
  <c r="AP14" i="2"/>
  <c r="AO14" i="2"/>
  <c r="AQ14" i="2"/>
  <c r="AP13" i="2"/>
  <c r="AL16" i="32"/>
  <c r="AK16" i="32"/>
  <c r="AJ16" i="32"/>
  <c r="AI16" i="32"/>
  <c r="AH16" i="32"/>
  <c r="AG16" i="32"/>
  <c r="AL11" i="33"/>
  <c r="AK11" i="33"/>
  <c r="AJ11" i="33"/>
  <c r="AI11" i="33"/>
  <c r="AH11" i="33"/>
  <c r="AL9" i="33"/>
  <c r="AJ9" i="26"/>
  <c r="AI9" i="33"/>
  <c r="AH9" i="26"/>
  <c r="AG9" i="26"/>
  <c r="AL20" i="16"/>
  <c r="AK20" i="16"/>
  <c r="AJ20" i="16"/>
  <c r="AI20" i="16"/>
  <c r="AM20" i="16"/>
  <c r="AH20" i="16"/>
  <c r="AG20" i="16"/>
  <c r="AJ9" i="33"/>
  <c r="AH9" i="33"/>
  <c r="AI9" i="26"/>
  <c r="AG9" i="33"/>
  <c r="AM9" i="33"/>
  <c r="AL9" i="26"/>
  <c r="AL15" i="16"/>
  <c r="AK15" i="16"/>
  <c r="AJ15" i="16"/>
  <c r="AI15" i="16"/>
  <c r="AH15" i="16"/>
  <c r="AN15" i="16"/>
  <c r="AG15" i="16"/>
  <c r="AL13" i="16"/>
  <c r="AK13" i="16"/>
  <c r="AJ13" i="16"/>
  <c r="AN13" i="16"/>
  <c r="AI13" i="16"/>
  <c r="AH13" i="16"/>
  <c r="AG13" i="16"/>
  <c r="AL17" i="15"/>
  <c r="AK17" i="15"/>
  <c r="AJ17" i="15"/>
  <c r="AI17" i="15"/>
  <c r="AH17" i="15"/>
  <c r="AN17" i="15"/>
  <c r="AG17" i="15"/>
  <c r="AL9" i="15"/>
  <c r="AK9" i="15"/>
  <c r="AJ9" i="15"/>
  <c r="AN9" i="15"/>
  <c r="AI9" i="15"/>
  <c r="AH9" i="15"/>
  <c r="AG9" i="15"/>
  <c r="AL9" i="22"/>
  <c r="AK9" i="22"/>
  <c r="AJ9" i="22"/>
  <c r="AI9" i="22"/>
  <c r="AH9" i="22"/>
  <c r="AN9" i="22"/>
  <c r="AG9" i="22"/>
  <c r="AF9" i="22"/>
  <c r="AE9" i="22"/>
  <c r="X9" i="22"/>
  <c r="W9" i="22"/>
  <c r="P9" i="22"/>
  <c r="O9" i="22"/>
  <c r="I10" i="22"/>
  <c r="J10" i="22"/>
  <c r="P10" i="22"/>
  <c r="K10" i="22"/>
  <c r="L10" i="22"/>
  <c r="M10" i="22"/>
  <c r="N10" i="22"/>
  <c r="Q10" i="22"/>
  <c r="R10" i="22"/>
  <c r="S10" i="22"/>
  <c r="T10" i="22"/>
  <c r="U10" i="22"/>
  <c r="V10" i="22"/>
  <c r="Y10" i="22"/>
  <c r="Z10" i="22"/>
  <c r="AA10" i="22"/>
  <c r="AB10" i="22"/>
  <c r="AC10" i="22"/>
  <c r="AD10" i="22"/>
  <c r="AG10" i="22"/>
  <c r="AH10" i="22"/>
  <c r="AI10" i="22"/>
  <c r="AJ10" i="22"/>
  <c r="AK10" i="22"/>
  <c r="AL10" i="22"/>
  <c r="AL10" i="16"/>
  <c r="AK10" i="16"/>
  <c r="AJ10" i="16"/>
  <c r="AI10" i="16"/>
  <c r="AH10" i="16"/>
  <c r="AG10" i="16"/>
  <c r="AD10" i="16"/>
  <c r="AC10" i="16"/>
  <c r="AB10" i="16"/>
  <c r="AA10" i="16"/>
  <c r="Z10" i="16"/>
  <c r="Y10" i="16"/>
  <c r="AL11" i="19"/>
  <c r="AK11" i="19"/>
  <c r="AJ11" i="19"/>
  <c r="AI11" i="19"/>
  <c r="AH11" i="19"/>
  <c r="AG11" i="19"/>
  <c r="AD11" i="19"/>
  <c r="AC11" i="19"/>
  <c r="AB11" i="19"/>
  <c r="AA11" i="19"/>
  <c r="Z11" i="19"/>
  <c r="Y11" i="19"/>
  <c r="AF9" i="26"/>
  <c r="AE9" i="26"/>
  <c r="X9" i="26"/>
  <c r="W9" i="26"/>
  <c r="P9" i="26"/>
  <c r="O9" i="26"/>
  <c r="O9" i="33"/>
  <c r="P9" i="33"/>
  <c r="W9" i="33"/>
  <c r="X9" i="33"/>
  <c r="AE9" i="33"/>
  <c r="AF9" i="33"/>
  <c r="AG11" i="33"/>
  <c r="AD11" i="33"/>
  <c r="AC11" i="33"/>
  <c r="AB11" i="33"/>
  <c r="AA11" i="33"/>
  <c r="AE11" i="33"/>
  <c r="Z11" i="33"/>
  <c r="Y11" i="33"/>
  <c r="V11" i="33"/>
  <c r="U11" i="33"/>
  <c r="T11" i="33"/>
  <c r="S11" i="33"/>
  <c r="R11" i="33"/>
  <c r="Q11" i="33"/>
  <c r="W11" i="33"/>
  <c r="N11" i="33"/>
  <c r="M11" i="33"/>
  <c r="L11" i="33"/>
  <c r="K11" i="33"/>
  <c r="J11" i="33"/>
  <c r="I11" i="33"/>
  <c r="AF16" i="32"/>
  <c r="AE16" i="32"/>
  <c r="X16" i="32"/>
  <c r="W16" i="32"/>
  <c r="P16" i="32"/>
  <c r="O16" i="32"/>
  <c r="AL14" i="32"/>
  <c r="AK14" i="32"/>
  <c r="AJ14" i="32"/>
  <c r="AI14" i="32"/>
  <c r="AH14" i="32"/>
  <c r="AG14" i="32"/>
  <c r="AD14" i="32"/>
  <c r="AC14" i="32"/>
  <c r="AB14" i="32"/>
  <c r="AA14" i="32"/>
  <c r="Z14" i="32"/>
  <c r="Y14" i="32"/>
  <c r="AE14" i="32"/>
  <c r="V14" i="32"/>
  <c r="U14" i="32"/>
  <c r="T14" i="32"/>
  <c r="S14" i="32"/>
  <c r="W14" i="32"/>
  <c r="R14" i="32"/>
  <c r="Q14" i="32"/>
  <c r="N14" i="32"/>
  <c r="M14" i="32"/>
  <c r="L14" i="32"/>
  <c r="K14" i="32"/>
  <c r="J14" i="32"/>
  <c r="I14" i="32"/>
  <c r="O14" i="32"/>
  <c r="AL9" i="32"/>
  <c r="AK9" i="32"/>
  <c r="AJ9" i="32"/>
  <c r="AI9" i="32"/>
  <c r="AM9" i="32"/>
  <c r="AH9" i="32"/>
  <c r="AG9" i="32"/>
  <c r="AD9" i="32"/>
  <c r="AC9" i="32"/>
  <c r="AB9" i="32"/>
  <c r="AA9" i="32"/>
  <c r="Z9" i="32"/>
  <c r="Y9" i="32"/>
  <c r="AE9" i="32"/>
  <c r="V9" i="32"/>
  <c r="U9" i="32"/>
  <c r="T9" i="32"/>
  <c r="X9" i="32"/>
  <c r="S9" i="32"/>
  <c r="W9" i="32"/>
  <c r="R9" i="32"/>
  <c r="Q9" i="32"/>
  <c r="N9" i="32"/>
  <c r="M9" i="32"/>
  <c r="L9" i="32"/>
  <c r="K9" i="32"/>
  <c r="J9" i="32"/>
  <c r="I9" i="32"/>
  <c r="O9" i="32"/>
  <c r="AN28" i="31"/>
  <c r="AM28" i="31"/>
  <c r="AF28" i="31"/>
  <c r="AE28" i="31"/>
  <c r="X28" i="31"/>
  <c r="W28" i="31"/>
  <c r="P28" i="31"/>
  <c r="O28" i="31"/>
  <c r="AN27" i="31"/>
  <c r="AM27" i="31"/>
  <c r="AF27" i="31"/>
  <c r="AE27" i="31"/>
  <c r="X27" i="31"/>
  <c r="W27" i="31"/>
  <c r="P27" i="31"/>
  <c r="O27" i="31"/>
  <c r="AL23" i="31"/>
  <c r="AK23" i="31"/>
  <c r="AJ23" i="31"/>
  <c r="AI23" i="31"/>
  <c r="AH23" i="31"/>
  <c r="AG23" i="31"/>
  <c r="AD23" i="31"/>
  <c r="AC23" i="31"/>
  <c r="AB23" i="31"/>
  <c r="AA23" i="31"/>
  <c r="Z23" i="31"/>
  <c r="Y23" i="31"/>
  <c r="V23" i="31"/>
  <c r="U23" i="31"/>
  <c r="T23" i="31"/>
  <c r="S23" i="31"/>
  <c r="R23" i="31"/>
  <c r="Q23" i="31"/>
  <c r="N23" i="31"/>
  <c r="M23" i="31"/>
  <c r="L23" i="31"/>
  <c r="K23" i="31"/>
  <c r="J23" i="31"/>
  <c r="I23" i="31"/>
  <c r="AL22" i="31"/>
  <c r="AK22" i="31"/>
  <c r="AJ22" i="31"/>
  <c r="AI22" i="31"/>
  <c r="AH22" i="31"/>
  <c r="AG22" i="31"/>
  <c r="AD22" i="31"/>
  <c r="AC22" i="31"/>
  <c r="AB22" i="31"/>
  <c r="AA22" i="31"/>
  <c r="Z22" i="31"/>
  <c r="Y22" i="31"/>
  <c r="V22" i="31"/>
  <c r="U22" i="31"/>
  <c r="T22" i="31"/>
  <c r="S22" i="31"/>
  <c r="R22" i="31"/>
  <c r="Q22" i="31"/>
  <c r="N22" i="31"/>
  <c r="M22" i="31"/>
  <c r="L22" i="31"/>
  <c r="K22" i="31"/>
  <c r="J22" i="31"/>
  <c r="I22" i="31"/>
  <c r="AL18" i="31"/>
  <c r="AK18" i="31"/>
  <c r="AJ18" i="31"/>
  <c r="AI18" i="31"/>
  <c r="AH18" i="31"/>
  <c r="AG18" i="31"/>
  <c r="AD18" i="31"/>
  <c r="AC18" i="31"/>
  <c r="AB18" i="31"/>
  <c r="AA18" i="31"/>
  <c r="Z18" i="31"/>
  <c r="Y18" i="31"/>
  <c r="V18" i="31"/>
  <c r="U18" i="31"/>
  <c r="T18" i="31"/>
  <c r="S18" i="31"/>
  <c r="R18" i="31"/>
  <c r="Q18" i="31"/>
  <c r="N18" i="31"/>
  <c r="M18" i="31"/>
  <c r="L18" i="31"/>
  <c r="K18" i="31"/>
  <c r="J18" i="31"/>
  <c r="I18" i="31"/>
  <c r="AL16" i="31"/>
  <c r="AK16" i="31"/>
  <c r="AJ16" i="31"/>
  <c r="AI16" i="31"/>
  <c r="AH16" i="31"/>
  <c r="AG16" i="31"/>
  <c r="AD16" i="31"/>
  <c r="AC16" i="31"/>
  <c r="AB16" i="31"/>
  <c r="AA16" i="31"/>
  <c r="Z16" i="31"/>
  <c r="Y16" i="31"/>
  <c r="V16" i="31"/>
  <c r="U16" i="31"/>
  <c r="T16" i="31"/>
  <c r="S16" i="31"/>
  <c r="R16" i="31"/>
  <c r="Q16" i="31"/>
  <c r="N16" i="31"/>
  <c r="M16" i="31"/>
  <c r="L16" i="31"/>
  <c r="K16" i="31"/>
  <c r="J16" i="31"/>
  <c r="I16" i="31"/>
  <c r="AL14" i="31"/>
  <c r="AK14" i="31"/>
  <c r="AJ14" i="31"/>
  <c r="AI14" i="31"/>
  <c r="AH14" i="31"/>
  <c r="AG14" i="31"/>
  <c r="AD14" i="31"/>
  <c r="AC14" i="31"/>
  <c r="AB14" i="31"/>
  <c r="AA14" i="31"/>
  <c r="Z14" i="31"/>
  <c r="Y14" i="31"/>
  <c r="V14" i="31"/>
  <c r="U14" i="31"/>
  <c r="T14" i="31"/>
  <c r="X14" i="31"/>
  <c r="S14" i="31"/>
  <c r="R14" i="31"/>
  <c r="Q14" i="31"/>
  <c r="N14" i="31"/>
  <c r="M14" i="31"/>
  <c r="L14" i="31"/>
  <c r="K14" i="31"/>
  <c r="J14" i="31"/>
  <c r="I14" i="31"/>
  <c r="O14" i="31"/>
  <c r="AL9" i="31"/>
  <c r="AK9" i="31"/>
  <c r="AJ9" i="31"/>
  <c r="AI9" i="31"/>
  <c r="AH9" i="31"/>
  <c r="AG9" i="31"/>
  <c r="AD9" i="31"/>
  <c r="AC9" i="31"/>
  <c r="AB9" i="31"/>
  <c r="AA9" i="31"/>
  <c r="Z9" i="31"/>
  <c r="Y9" i="31"/>
  <c r="V9" i="31"/>
  <c r="U9" i="31"/>
  <c r="T9" i="31"/>
  <c r="S9" i="31"/>
  <c r="W9" i="31"/>
  <c r="R9" i="31"/>
  <c r="Q9" i="31"/>
  <c r="N9" i="31"/>
  <c r="M9" i="31"/>
  <c r="L9" i="31"/>
  <c r="K9" i="31"/>
  <c r="J9" i="31"/>
  <c r="I9" i="31"/>
  <c r="AL9" i="30"/>
  <c r="AK9" i="30"/>
  <c r="AJ9" i="30"/>
  <c r="AI9" i="30"/>
  <c r="AH9" i="30"/>
  <c r="AG9" i="30"/>
  <c r="AD9" i="30"/>
  <c r="AC9" i="30"/>
  <c r="AB9" i="30"/>
  <c r="AA9" i="30"/>
  <c r="Z9" i="30"/>
  <c r="Y9" i="30"/>
  <c r="V9" i="30"/>
  <c r="U9" i="30"/>
  <c r="T9" i="30"/>
  <c r="S9" i="30"/>
  <c r="R9" i="30"/>
  <c r="Q9" i="30"/>
  <c r="N9" i="30"/>
  <c r="M9" i="30"/>
  <c r="L9" i="30"/>
  <c r="K9" i="30"/>
  <c r="J9" i="30"/>
  <c r="I9" i="30"/>
  <c r="O22" i="31"/>
  <c r="AN9" i="28"/>
  <c r="AM9" i="28"/>
  <c r="AF9" i="28"/>
  <c r="AE9" i="28"/>
  <c r="X9" i="28"/>
  <c r="AP9" i="28"/>
  <c r="W9" i="28"/>
  <c r="P9" i="28"/>
  <c r="O9" i="28"/>
  <c r="AL12" i="24"/>
  <c r="AK12" i="24"/>
  <c r="AJ12" i="24"/>
  <c r="AI12" i="24"/>
  <c r="AH12" i="24"/>
  <c r="AG12" i="24"/>
  <c r="AD12" i="24"/>
  <c r="AC12" i="24"/>
  <c r="AB12" i="24"/>
  <c r="AA12" i="24"/>
  <c r="Z12" i="24"/>
  <c r="Y12" i="24"/>
  <c r="V12" i="24"/>
  <c r="U12" i="24"/>
  <c r="T12" i="24"/>
  <c r="S12" i="24"/>
  <c r="R12" i="24"/>
  <c r="X12" i="24"/>
  <c r="Q12" i="24"/>
  <c r="N12" i="24"/>
  <c r="M12" i="24"/>
  <c r="L12" i="24"/>
  <c r="K12" i="24"/>
  <c r="J12" i="24"/>
  <c r="I12" i="24"/>
  <c r="AL11" i="24"/>
  <c r="AK11" i="24"/>
  <c r="AJ11" i="24"/>
  <c r="AI11" i="24"/>
  <c r="AH11" i="24"/>
  <c r="AN11" i="24"/>
  <c r="AG11" i="24"/>
  <c r="AD11" i="24"/>
  <c r="AC11" i="24"/>
  <c r="AB11" i="24"/>
  <c r="AF11" i="24"/>
  <c r="AA11" i="24"/>
  <c r="Z11" i="24"/>
  <c r="Y11" i="24"/>
  <c r="V11" i="24"/>
  <c r="U11" i="24"/>
  <c r="T11" i="24"/>
  <c r="S11" i="24"/>
  <c r="R11" i="24"/>
  <c r="Q11" i="24"/>
  <c r="N11" i="24"/>
  <c r="M11" i="24"/>
  <c r="L11" i="24"/>
  <c r="K11" i="24"/>
  <c r="J11" i="24"/>
  <c r="I11" i="24"/>
  <c r="AL9" i="24"/>
  <c r="AK9" i="24"/>
  <c r="AJ9" i="24"/>
  <c r="AI9" i="24"/>
  <c r="AH9" i="24"/>
  <c r="AG9" i="24"/>
  <c r="AD9" i="24"/>
  <c r="AC9" i="24"/>
  <c r="AB9" i="24"/>
  <c r="AF9" i="24"/>
  <c r="AA9" i="24"/>
  <c r="Z9" i="24"/>
  <c r="Y9" i="24"/>
  <c r="V9" i="24"/>
  <c r="U9" i="24"/>
  <c r="T9" i="24"/>
  <c r="S9" i="24"/>
  <c r="R9" i="24"/>
  <c r="X9" i="24"/>
  <c r="Q9" i="24"/>
  <c r="N9" i="24"/>
  <c r="M9" i="24"/>
  <c r="L9" i="24"/>
  <c r="K9" i="24"/>
  <c r="J9" i="24"/>
  <c r="I9" i="24"/>
  <c r="AM9" i="24"/>
  <c r="AN41" i="22"/>
  <c r="AM41" i="22"/>
  <c r="AF41" i="22"/>
  <c r="AE41" i="22"/>
  <c r="X41" i="22"/>
  <c r="W41" i="22"/>
  <c r="P41" i="22"/>
  <c r="O41" i="22"/>
  <c r="AN37" i="22"/>
  <c r="AM37" i="22"/>
  <c r="AF37" i="22"/>
  <c r="AE37" i="22"/>
  <c r="X37" i="22"/>
  <c r="W37" i="22"/>
  <c r="P37" i="22"/>
  <c r="O37" i="22"/>
  <c r="AO37" i="22"/>
  <c r="AN30" i="22"/>
  <c r="AM30" i="22"/>
  <c r="AF30" i="22"/>
  <c r="AE30" i="22"/>
  <c r="X30" i="22"/>
  <c r="W30" i="22"/>
  <c r="P30" i="22"/>
  <c r="O30" i="22"/>
  <c r="AO30" i="22"/>
  <c r="AN25" i="22"/>
  <c r="AM25" i="22"/>
  <c r="AF25" i="22"/>
  <c r="AE25" i="22"/>
  <c r="X25" i="22"/>
  <c r="W25" i="22"/>
  <c r="P25" i="22"/>
  <c r="AP25" i="22"/>
  <c r="O25" i="22"/>
  <c r="AN20" i="22"/>
  <c r="AM20" i="22"/>
  <c r="AF20" i="22"/>
  <c r="AE20" i="22"/>
  <c r="X20" i="22"/>
  <c r="W20" i="22"/>
  <c r="P20" i="22"/>
  <c r="O20" i="22"/>
  <c r="AO20" i="22"/>
  <c r="AN14" i="22"/>
  <c r="AM14" i="22"/>
  <c r="AF14" i="22"/>
  <c r="AE14" i="22"/>
  <c r="X14" i="22"/>
  <c r="W14" i="22"/>
  <c r="P14" i="22"/>
  <c r="O14" i="22"/>
  <c r="AL20" i="20"/>
  <c r="AK20" i="20"/>
  <c r="AJ20" i="20"/>
  <c r="AN20" i="20"/>
  <c r="AI20" i="20"/>
  <c r="AH20" i="20"/>
  <c r="AG20" i="20"/>
  <c r="AD20" i="20"/>
  <c r="AC20" i="20"/>
  <c r="AB20" i="20"/>
  <c r="AA20" i="20"/>
  <c r="Z20" i="20"/>
  <c r="Y20" i="20"/>
  <c r="AE20" i="20"/>
  <c r="V20" i="20"/>
  <c r="U20" i="20"/>
  <c r="T20" i="20"/>
  <c r="S20" i="20"/>
  <c r="R20" i="20"/>
  <c r="Q20" i="20"/>
  <c r="N20" i="20"/>
  <c r="M20" i="20"/>
  <c r="L20" i="20"/>
  <c r="K20" i="20"/>
  <c r="J20" i="20"/>
  <c r="I20" i="20"/>
  <c r="AL17" i="20"/>
  <c r="AK17" i="20"/>
  <c r="AJ17" i="20"/>
  <c r="AI17" i="20"/>
  <c r="AM17" i="20"/>
  <c r="AH17" i="20"/>
  <c r="AG17" i="20"/>
  <c r="AD17" i="20"/>
  <c r="AC17" i="20"/>
  <c r="AB17" i="20"/>
  <c r="AA17" i="20"/>
  <c r="Z17" i="20"/>
  <c r="Y17" i="20"/>
  <c r="V17" i="20"/>
  <c r="U17" i="20"/>
  <c r="T17" i="20"/>
  <c r="S17" i="20"/>
  <c r="R17" i="20"/>
  <c r="Q17" i="20"/>
  <c r="N17" i="20"/>
  <c r="M17" i="20"/>
  <c r="L17" i="20"/>
  <c r="K17" i="20"/>
  <c r="J17" i="20"/>
  <c r="I17" i="20"/>
  <c r="AL15" i="20"/>
  <c r="AK15" i="20"/>
  <c r="AJ15" i="20"/>
  <c r="AI15" i="20"/>
  <c r="AH15" i="20"/>
  <c r="AG15" i="20"/>
  <c r="AD15" i="20"/>
  <c r="AC15" i="20"/>
  <c r="AB15" i="20"/>
  <c r="AA15" i="20"/>
  <c r="Z15" i="20"/>
  <c r="Y15" i="20"/>
  <c r="V15" i="20"/>
  <c r="U15" i="20"/>
  <c r="T15" i="20"/>
  <c r="X15" i="20"/>
  <c r="S15" i="20"/>
  <c r="R15" i="20"/>
  <c r="Q15" i="20"/>
  <c r="N15" i="20"/>
  <c r="M15" i="20"/>
  <c r="L15" i="20"/>
  <c r="K15" i="20"/>
  <c r="J15" i="20"/>
  <c r="I15" i="20"/>
  <c r="AL9" i="20"/>
  <c r="AK9" i="20"/>
  <c r="AJ9" i="20"/>
  <c r="AI9" i="20"/>
  <c r="AH9" i="20"/>
  <c r="AG9" i="20"/>
  <c r="AD9" i="20"/>
  <c r="AC9" i="20"/>
  <c r="AB9" i="20"/>
  <c r="AA9" i="20"/>
  <c r="Z9" i="20"/>
  <c r="Y9" i="20"/>
  <c r="V9" i="20"/>
  <c r="U9" i="20"/>
  <c r="T9" i="20"/>
  <c r="S9" i="20"/>
  <c r="R9" i="20"/>
  <c r="Q9" i="20"/>
  <c r="N9" i="20"/>
  <c r="M9" i="20"/>
  <c r="L9" i="20"/>
  <c r="K9" i="20"/>
  <c r="J9" i="20"/>
  <c r="I9" i="20"/>
  <c r="AL21" i="19"/>
  <c r="AK21" i="19"/>
  <c r="AJ21" i="19"/>
  <c r="AI21" i="19"/>
  <c r="AH21" i="19"/>
  <c r="AG21" i="19"/>
  <c r="AD21" i="19"/>
  <c r="AC21" i="19"/>
  <c r="AB21" i="19"/>
  <c r="AA21" i="19"/>
  <c r="Z21" i="19"/>
  <c r="Y21" i="19"/>
  <c r="V21" i="19"/>
  <c r="U21" i="19"/>
  <c r="T21" i="19"/>
  <c r="S21" i="19"/>
  <c r="R21" i="19"/>
  <c r="Q21" i="19"/>
  <c r="N21" i="19"/>
  <c r="M21" i="19"/>
  <c r="L21" i="19"/>
  <c r="K21" i="19"/>
  <c r="J21" i="19"/>
  <c r="P21" i="19"/>
  <c r="I21" i="19"/>
  <c r="AL16" i="19"/>
  <c r="AK16" i="19"/>
  <c r="AJ16" i="19"/>
  <c r="AI16" i="19"/>
  <c r="AH16" i="19"/>
  <c r="AG16" i="19"/>
  <c r="AD16" i="19"/>
  <c r="AC16" i="19"/>
  <c r="AB16" i="19"/>
  <c r="AA16" i="19"/>
  <c r="Z16" i="19"/>
  <c r="Y16" i="19"/>
  <c r="V16" i="19"/>
  <c r="U16" i="19"/>
  <c r="T16" i="19"/>
  <c r="S16" i="19"/>
  <c r="R16" i="19"/>
  <c r="Q16" i="19"/>
  <c r="N16" i="19"/>
  <c r="M16" i="19"/>
  <c r="L16" i="19"/>
  <c r="K16" i="19"/>
  <c r="J16" i="19"/>
  <c r="I16" i="19"/>
  <c r="AL13" i="19"/>
  <c r="AK13" i="19"/>
  <c r="AJ13" i="19"/>
  <c r="AI13" i="19"/>
  <c r="AH13" i="19"/>
  <c r="AG13" i="19"/>
  <c r="AD13" i="19"/>
  <c r="AC13" i="19"/>
  <c r="AB13" i="19"/>
  <c r="AA13" i="19"/>
  <c r="Z13" i="19"/>
  <c r="Y13" i="19"/>
  <c r="V13" i="19"/>
  <c r="U13" i="19"/>
  <c r="T13" i="19"/>
  <c r="S13" i="19"/>
  <c r="R13" i="19"/>
  <c r="Q13" i="19"/>
  <c r="N13" i="19"/>
  <c r="M13" i="19"/>
  <c r="L13" i="19"/>
  <c r="K13" i="19"/>
  <c r="J13" i="19"/>
  <c r="I13" i="19"/>
  <c r="X11" i="19"/>
  <c r="W11" i="19"/>
  <c r="P11" i="19"/>
  <c r="O11" i="19"/>
  <c r="AN9" i="19"/>
  <c r="AM9" i="19"/>
  <c r="AF9" i="19"/>
  <c r="AE9" i="19"/>
  <c r="X9" i="19"/>
  <c r="W9" i="19"/>
  <c r="P9" i="19"/>
  <c r="O9" i="19"/>
  <c r="AO9" i="19"/>
  <c r="AL11" i="18"/>
  <c r="AK11" i="18"/>
  <c r="AJ11" i="18"/>
  <c r="AI11" i="18"/>
  <c r="AH11" i="18"/>
  <c r="AG11" i="18"/>
  <c r="AD11" i="18"/>
  <c r="AC11" i="18"/>
  <c r="AB11" i="18"/>
  <c r="AA11" i="18"/>
  <c r="Z11" i="18"/>
  <c r="Y11" i="18"/>
  <c r="AE11" i="18"/>
  <c r="V11" i="18"/>
  <c r="U11" i="18"/>
  <c r="T11" i="18"/>
  <c r="X11" i="18"/>
  <c r="S11" i="18"/>
  <c r="W11" i="18"/>
  <c r="R11" i="18"/>
  <c r="Q11" i="18"/>
  <c r="N11" i="18"/>
  <c r="M11" i="18"/>
  <c r="L11" i="18"/>
  <c r="K11" i="18"/>
  <c r="J11" i="18"/>
  <c r="I11" i="18"/>
  <c r="O11" i="18"/>
  <c r="AL9" i="18"/>
  <c r="AK9" i="18"/>
  <c r="AJ9" i="18"/>
  <c r="AI9" i="18"/>
  <c r="AM9" i="18"/>
  <c r="AH9" i="18"/>
  <c r="AG9" i="18"/>
  <c r="AD9" i="18"/>
  <c r="AC9" i="18"/>
  <c r="AB9" i="18"/>
  <c r="AA9" i="18"/>
  <c r="Z9" i="18"/>
  <c r="AF9" i="18"/>
  <c r="Y9" i="18"/>
  <c r="AE9" i="18"/>
  <c r="V9" i="18"/>
  <c r="U9" i="18"/>
  <c r="T9" i="18"/>
  <c r="S9" i="18"/>
  <c r="W9" i="18"/>
  <c r="R9" i="18"/>
  <c r="Q9" i="18"/>
  <c r="N9" i="18"/>
  <c r="M9" i="18"/>
  <c r="L9" i="18"/>
  <c r="K9" i="18"/>
  <c r="J9" i="18"/>
  <c r="I9" i="18"/>
  <c r="AF20" i="16"/>
  <c r="AE20" i="16"/>
  <c r="X20" i="16"/>
  <c r="W20" i="16"/>
  <c r="P20" i="16"/>
  <c r="O20" i="16"/>
  <c r="AF15" i="16"/>
  <c r="AE15" i="16"/>
  <c r="X15" i="16"/>
  <c r="W15" i="16"/>
  <c r="P15" i="16"/>
  <c r="AP15" i="16"/>
  <c r="O15" i="16"/>
  <c r="AF13" i="16"/>
  <c r="AE13" i="16"/>
  <c r="X13" i="16"/>
  <c r="AP13" i="16"/>
  <c r="W13" i="16"/>
  <c r="P13" i="16"/>
  <c r="O13" i="16"/>
  <c r="X10" i="16"/>
  <c r="W10" i="16"/>
  <c r="P10" i="16"/>
  <c r="O10" i="16"/>
  <c r="AL9" i="16"/>
  <c r="AK9" i="16"/>
  <c r="AJ9" i="16"/>
  <c r="AI9" i="16"/>
  <c r="AH9" i="16"/>
  <c r="AG9" i="16"/>
  <c r="AM9" i="16"/>
  <c r="AD9" i="16"/>
  <c r="AC9" i="16"/>
  <c r="AB9" i="16"/>
  <c r="AA9" i="16"/>
  <c r="AE9" i="16"/>
  <c r="Z9" i="16"/>
  <c r="Y9" i="16"/>
  <c r="V9" i="16"/>
  <c r="U9" i="16"/>
  <c r="T9" i="16"/>
  <c r="S9" i="16"/>
  <c r="R9" i="16"/>
  <c r="X9" i="16"/>
  <c r="Q9" i="16"/>
  <c r="W9" i="16"/>
  <c r="N9" i="16"/>
  <c r="M9" i="16"/>
  <c r="L9" i="16"/>
  <c r="P9" i="16"/>
  <c r="K9" i="16"/>
  <c r="O9" i="16"/>
  <c r="AO9" i="16"/>
  <c r="J9" i="16"/>
  <c r="I9" i="16"/>
  <c r="AL27" i="15"/>
  <c r="AK27" i="15"/>
  <c r="AJ27" i="15"/>
  <c r="AI27" i="15"/>
  <c r="AH27" i="15"/>
  <c r="AG27" i="15"/>
  <c r="AM27" i="15"/>
  <c r="AD27" i="15"/>
  <c r="AC27" i="15"/>
  <c r="AB27" i="15"/>
  <c r="AF27" i="15"/>
  <c r="AA27" i="15"/>
  <c r="AE27" i="15"/>
  <c r="Z27" i="15"/>
  <c r="Y27" i="15"/>
  <c r="V27" i="15"/>
  <c r="U27" i="15"/>
  <c r="T27" i="15"/>
  <c r="S27" i="15"/>
  <c r="R27" i="15"/>
  <c r="Q27" i="15"/>
  <c r="W27" i="15"/>
  <c r="N27" i="15"/>
  <c r="M27" i="15"/>
  <c r="L27" i="15"/>
  <c r="P27" i="15"/>
  <c r="K27" i="15"/>
  <c r="O27" i="15"/>
  <c r="AO27" i="15"/>
  <c r="J27" i="15"/>
  <c r="I27" i="15"/>
  <c r="AL24" i="15"/>
  <c r="AK24" i="15"/>
  <c r="AJ24" i="15"/>
  <c r="AI24" i="15"/>
  <c r="AH24" i="15"/>
  <c r="AG24" i="15"/>
  <c r="AM24" i="15"/>
  <c r="AD24" i="15"/>
  <c r="AC24" i="15"/>
  <c r="AB24" i="15"/>
  <c r="AA24" i="15"/>
  <c r="AE24" i="15"/>
  <c r="Z24" i="15"/>
  <c r="Y24" i="15"/>
  <c r="V24" i="15"/>
  <c r="U24" i="15"/>
  <c r="T24" i="15"/>
  <c r="S24" i="15"/>
  <c r="R24" i="15"/>
  <c r="Q24" i="15"/>
  <c r="W24" i="15"/>
  <c r="N24" i="15"/>
  <c r="M24" i="15"/>
  <c r="L24" i="15"/>
  <c r="K24" i="15"/>
  <c r="O24" i="15"/>
  <c r="AO24" i="15"/>
  <c r="J24" i="15"/>
  <c r="I24" i="15"/>
  <c r="AL23" i="15"/>
  <c r="AK23" i="15"/>
  <c r="AJ23" i="15"/>
  <c r="AI23" i="15"/>
  <c r="AH23" i="15"/>
  <c r="AG23" i="15"/>
  <c r="AM23" i="15"/>
  <c r="AD23" i="15"/>
  <c r="AC23" i="15"/>
  <c r="AB23" i="15"/>
  <c r="AF23" i="15"/>
  <c r="AA23" i="15"/>
  <c r="AE23" i="15"/>
  <c r="Z23" i="15"/>
  <c r="Y23" i="15"/>
  <c r="V23" i="15"/>
  <c r="U23" i="15"/>
  <c r="T23" i="15"/>
  <c r="S23" i="15"/>
  <c r="R23" i="15"/>
  <c r="X23" i="15"/>
  <c r="Q23" i="15"/>
  <c r="W23" i="15"/>
  <c r="M23" i="15"/>
  <c r="L23" i="15"/>
  <c r="K23" i="15"/>
  <c r="O23" i="15"/>
  <c r="J23" i="15"/>
  <c r="P23" i="15"/>
  <c r="I23" i="15"/>
  <c r="AN22" i="15"/>
  <c r="AM22" i="15"/>
  <c r="AF22" i="15"/>
  <c r="AE22" i="15"/>
  <c r="X22" i="15"/>
  <c r="W22" i="15"/>
  <c r="AO22" i="15"/>
  <c r="P22" i="15"/>
  <c r="AP22" i="15"/>
  <c r="O22" i="15"/>
  <c r="AF17" i="15"/>
  <c r="AE17" i="15"/>
  <c r="X17" i="15"/>
  <c r="W17" i="15"/>
  <c r="P17" i="15"/>
  <c r="O17" i="15"/>
  <c r="AL15" i="15"/>
  <c r="AK15" i="15"/>
  <c r="AJ15" i="15"/>
  <c r="AI15" i="15"/>
  <c r="AM15" i="15"/>
  <c r="AH15" i="15"/>
  <c r="AN15" i="15"/>
  <c r="AG15" i="15"/>
  <c r="AD15" i="15"/>
  <c r="AC15" i="15"/>
  <c r="AB15" i="15"/>
  <c r="AA15" i="15"/>
  <c r="Z15" i="15"/>
  <c r="Y15" i="15"/>
  <c r="AE15" i="15"/>
  <c r="V15" i="15"/>
  <c r="U15" i="15"/>
  <c r="T15" i="15"/>
  <c r="S15" i="15"/>
  <c r="W15" i="15"/>
  <c r="R15" i="15"/>
  <c r="X15" i="15"/>
  <c r="Q15" i="15"/>
  <c r="N15" i="15"/>
  <c r="M15" i="15"/>
  <c r="L15" i="15"/>
  <c r="P15" i="15"/>
  <c r="K15" i="15"/>
  <c r="J15" i="15"/>
  <c r="I15" i="15"/>
  <c r="O15" i="15"/>
  <c r="AL14" i="15"/>
  <c r="AK14" i="15"/>
  <c r="AJ14" i="15"/>
  <c r="AI14" i="15"/>
  <c r="AM14" i="15"/>
  <c r="AH14" i="15"/>
  <c r="AG14" i="15"/>
  <c r="AD14" i="15"/>
  <c r="AC14" i="15"/>
  <c r="AB14" i="15"/>
  <c r="AA14" i="15"/>
  <c r="Z14" i="15"/>
  <c r="Y14" i="15"/>
  <c r="AE14" i="15"/>
  <c r="V14" i="15"/>
  <c r="U14" i="15"/>
  <c r="T14" i="15"/>
  <c r="S14" i="15"/>
  <c r="W14" i="15"/>
  <c r="R14" i="15"/>
  <c r="X14" i="15"/>
  <c r="Q14" i="15"/>
  <c r="N14" i="15"/>
  <c r="M14" i="15"/>
  <c r="L14" i="15"/>
  <c r="P14" i="15"/>
  <c r="K14" i="15"/>
  <c r="J14" i="15"/>
  <c r="I14" i="15"/>
  <c r="O14" i="15"/>
  <c r="AO14" i="15"/>
  <c r="AL12" i="15"/>
  <c r="AK12" i="15"/>
  <c r="AJ12" i="15"/>
  <c r="AI12" i="15"/>
  <c r="AH12" i="15"/>
  <c r="AD12" i="15"/>
  <c r="AC12" i="15"/>
  <c r="AB12" i="15"/>
  <c r="AF12" i="15"/>
  <c r="AA12" i="15"/>
  <c r="Z12" i="15"/>
  <c r="Y12" i="15"/>
  <c r="V12" i="15"/>
  <c r="U12" i="15"/>
  <c r="T12" i="15"/>
  <c r="S12" i="15"/>
  <c r="R12" i="15"/>
  <c r="X12" i="15"/>
  <c r="Q12" i="15"/>
  <c r="W12" i="15"/>
  <c r="N12" i="15"/>
  <c r="M12" i="15"/>
  <c r="L12" i="15"/>
  <c r="P12" i="15"/>
  <c r="K12" i="15"/>
  <c r="O12" i="15"/>
  <c r="J12" i="15"/>
  <c r="I12" i="15"/>
  <c r="AF9" i="15"/>
  <c r="AE9" i="15"/>
  <c r="X9" i="15"/>
  <c r="W9" i="15"/>
  <c r="P9" i="15"/>
  <c r="AP9" i="15"/>
  <c r="O9" i="15"/>
  <c r="AM20" i="20"/>
  <c r="P17" i="20"/>
  <c r="AG12" i="15"/>
  <c r="O12" i="24"/>
  <c r="AM11" i="33"/>
  <c r="AO15" i="15"/>
  <c r="AF14" i="31"/>
  <c r="AM16" i="31"/>
  <c r="O23" i="31"/>
  <c r="AM23" i="31"/>
  <c r="AO20" i="16"/>
  <c r="P9" i="30"/>
  <c r="X9" i="30"/>
  <c r="AF9" i="30"/>
  <c r="AN9" i="30"/>
  <c r="P9" i="31"/>
  <c r="X9" i="31"/>
  <c r="AF9" i="31"/>
  <c r="AN9" i="31"/>
  <c r="P14" i="31"/>
  <c r="AN14" i="31"/>
  <c r="P16" i="31"/>
  <c r="X16" i="31"/>
  <c r="AP16" i="31"/>
  <c r="AF16" i="31"/>
  <c r="AN16" i="31"/>
  <c r="P18" i="31"/>
  <c r="X18" i="31"/>
  <c r="AF18" i="31"/>
  <c r="AN18" i="31"/>
  <c r="P22" i="31"/>
  <c r="X22" i="31"/>
  <c r="AF22" i="31"/>
  <c r="AN22" i="31"/>
  <c r="P23" i="31"/>
  <c r="X23" i="31"/>
  <c r="AF23" i="31"/>
  <c r="AN23" i="31"/>
  <c r="AP27" i="31"/>
  <c r="AP28" i="31"/>
  <c r="AF10" i="22"/>
  <c r="AN9" i="18"/>
  <c r="P11" i="18"/>
  <c r="AF11" i="18"/>
  <c r="AP11" i="18"/>
  <c r="AN11" i="18"/>
  <c r="AP9" i="19"/>
  <c r="AQ9" i="19"/>
  <c r="P13" i="19"/>
  <c r="X13" i="19"/>
  <c r="AF13" i="19"/>
  <c r="AN13" i="19"/>
  <c r="P16" i="19"/>
  <c r="X16" i="19"/>
  <c r="AF16" i="19"/>
  <c r="AN16" i="19"/>
  <c r="X21" i="19"/>
  <c r="AF21" i="19"/>
  <c r="AP21" i="19"/>
  <c r="AN21" i="19"/>
  <c r="P9" i="20"/>
  <c r="X9" i="20"/>
  <c r="AF9" i="20"/>
  <c r="AN9" i="20"/>
  <c r="P15" i="20"/>
  <c r="AF15" i="20"/>
  <c r="AN15" i="20"/>
  <c r="X17" i="20"/>
  <c r="AF17" i="20"/>
  <c r="AN17" i="20"/>
  <c r="P20" i="20"/>
  <c r="AP20" i="20"/>
  <c r="X20" i="20"/>
  <c r="AF20" i="20"/>
  <c r="AP14" i="22"/>
  <c r="AP20" i="22"/>
  <c r="AQ20" i="22"/>
  <c r="AP30" i="22"/>
  <c r="AP37" i="22"/>
  <c r="AQ37" i="22"/>
  <c r="AP41" i="22"/>
  <c r="W9" i="24"/>
  <c r="AE9" i="24"/>
  <c r="W11" i="24"/>
  <c r="AE11" i="24"/>
  <c r="AM11" i="24"/>
  <c r="W12" i="24"/>
  <c r="AE12" i="24"/>
  <c r="AM12" i="24"/>
  <c r="AO9" i="28"/>
  <c r="AQ9" i="28"/>
  <c r="AQ14" i="28"/>
  <c r="P9" i="32"/>
  <c r="AF9" i="32"/>
  <c r="AP9" i="32"/>
  <c r="AQ9" i="32"/>
  <c r="AQ18" i="32"/>
  <c r="AN9" i="32"/>
  <c r="P14" i="32"/>
  <c r="X14" i="32"/>
  <c r="AF14" i="32"/>
  <c r="AN14" i="32"/>
  <c r="P11" i="33"/>
  <c r="X11" i="33"/>
  <c r="AQ16" i="2"/>
  <c r="AS16" i="2" s="1"/>
  <c r="AS18" i="2" s="1"/>
  <c r="AQ30" i="22"/>
  <c r="AO9" i="32"/>
  <c r="O9" i="18"/>
  <c r="AO9" i="18"/>
  <c r="O10" i="22"/>
  <c r="AO12" i="24"/>
  <c r="AO23" i="15"/>
  <c r="AM12" i="15"/>
  <c r="AP17" i="15"/>
  <c r="AQ22" i="15"/>
  <c r="AE12" i="15"/>
  <c r="AN12" i="15"/>
  <c r="AP12" i="15"/>
  <c r="AF14" i="15"/>
  <c r="AN14" i="15"/>
  <c r="AF15" i="15"/>
  <c r="AP15" i="15"/>
  <c r="AQ15" i="15"/>
  <c r="P9" i="18"/>
  <c r="X9" i="18"/>
  <c r="O9" i="24"/>
  <c r="O9" i="30"/>
  <c r="W9" i="30"/>
  <c r="AM9" i="30"/>
  <c r="O9" i="31"/>
  <c r="AM9" i="31"/>
  <c r="W14" i="31"/>
  <c r="AE14" i="31"/>
  <c r="AM14" i="31"/>
  <c r="O16" i="31"/>
  <c r="W16" i="31"/>
  <c r="AE16" i="31"/>
  <c r="O18" i="31"/>
  <c r="W18" i="31"/>
  <c r="AE18" i="31"/>
  <c r="AM18" i="31"/>
  <c r="W22" i="31"/>
  <c r="AE22" i="31"/>
  <c r="AM22" i="31"/>
  <c r="W23" i="31"/>
  <c r="AE23" i="31"/>
  <c r="AO23" i="31"/>
  <c r="AO27" i="31"/>
  <c r="AQ27" i="31"/>
  <c r="AO28" i="31"/>
  <c r="AF11" i="33"/>
  <c r="AE10" i="22"/>
  <c r="W10" i="22"/>
  <c r="AO9" i="33"/>
  <c r="AN23" i="15"/>
  <c r="AP23" i="15"/>
  <c r="AQ23" i="15"/>
  <c r="P24" i="15"/>
  <c r="X24" i="15"/>
  <c r="AF24" i="15"/>
  <c r="AN24" i="15"/>
  <c r="X27" i="15"/>
  <c r="AN27" i="15"/>
  <c r="AF9" i="16"/>
  <c r="AN9" i="16"/>
  <c r="AM11" i="18"/>
  <c r="AO11" i="18"/>
  <c r="O13" i="19"/>
  <c r="W13" i="19"/>
  <c r="AE13" i="19"/>
  <c r="AM13" i="19"/>
  <c r="O16" i="19"/>
  <c r="W16" i="19"/>
  <c r="AE16" i="19"/>
  <c r="AM16" i="19"/>
  <c r="O21" i="19"/>
  <c r="W21" i="19"/>
  <c r="AE21" i="19"/>
  <c r="AM21" i="19"/>
  <c r="O9" i="20"/>
  <c r="W9" i="20"/>
  <c r="AE9" i="20"/>
  <c r="AM9" i="20"/>
  <c r="O15" i="20"/>
  <c r="W15" i="20"/>
  <c r="AE15" i="20"/>
  <c r="AM15" i="20"/>
  <c r="O17" i="20"/>
  <c r="W17" i="20"/>
  <c r="AE17" i="20"/>
  <c r="O20" i="20"/>
  <c r="W20" i="20"/>
  <c r="AO14" i="22"/>
  <c r="AQ14" i="22"/>
  <c r="AO25" i="22"/>
  <c r="AQ25" i="22"/>
  <c r="AO41" i="22"/>
  <c r="AQ41" i="22"/>
  <c r="P9" i="24"/>
  <c r="AN9" i="24"/>
  <c r="P11" i="24"/>
  <c r="X11" i="24"/>
  <c r="P12" i="24"/>
  <c r="AF12" i="24"/>
  <c r="AP12" i="24"/>
  <c r="AN12" i="24"/>
  <c r="O11" i="33"/>
  <c r="AO11" i="33"/>
  <c r="AM9" i="22"/>
  <c r="AM9" i="15"/>
  <c r="AO9" i="15"/>
  <c r="AQ9" i="15"/>
  <c r="AQ31" i="15"/>
  <c r="AM17" i="15"/>
  <c r="AO17" i="15"/>
  <c r="AQ17" i="15"/>
  <c r="AM13" i="16"/>
  <c r="AO13" i="16"/>
  <c r="AQ13" i="16"/>
  <c r="AM15" i="16"/>
  <c r="AO15" i="16"/>
  <c r="AQ15" i="16"/>
  <c r="AN20" i="16"/>
  <c r="AP20" i="16"/>
  <c r="AQ20" i="16"/>
  <c r="AN11" i="33"/>
  <c r="AR16" i="2"/>
  <c r="AR15" i="2"/>
  <c r="AN11" i="19"/>
  <c r="AR13" i="2"/>
  <c r="AM11" i="19"/>
  <c r="AM10" i="16"/>
  <c r="AF10" i="16"/>
  <c r="AN9" i="26"/>
  <c r="AP9" i="26"/>
  <c r="AN16" i="32"/>
  <c r="AP16" i="32"/>
  <c r="AN9" i="33"/>
  <c r="AP9" i="33"/>
  <c r="AE11" i="19"/>
  <c r="AE10" i="16"/>
  <c r="AM16" i="32"/>
  <c r="AO16" i="32"/>
  <c r="AF11" i="19"/>
  <c r="AN10" i="16"/>
  <c r="AQ28" i="31"/>
  <c r="AM9" i="26"/>
  <c r="AO9" i="26"/>
  <c r="AQ9" i="26"/>
  <c r="AQ10" i="26"/>
  <c r="AP17" i="20"/>
  <c r="AR17" i="2"/>
  <c r="AM14" i="32"/>
  <c r="AO14" i="32"/>
  <c r="AN10" i="22"/>
  <c r="X10" i="22"/>
  <c r="AO9" i="22"/>
  <c r="AR14" i="2"/>
  <c r="AE9" i="30"/>
  <c r="AE9" i="31"/>
  <c r="AM10" i="22"/>
  <c r="AO10" i="22"/>
  <c r="AP9" i="22"/>
  <c r="AQ11" i="18"/>
  <c r="AO9" i="24"/>
  <c r="AO11" i="24"/>
  <c r="AP15" i="20"/>
  <c r="AP9" i="20"/>
  <c r="AP16" i="19"/>
  <c r="AP13" i="19"/>
  <c r="AP14" i="31"/>
  <c r="AQ14" i="31"/>
  <c r="AO12" i="15"/>
  <c r="AQ12" i="15"/>
  <c r="AP27" i="15"/>
  <c r="AQ27" i="15"/>
  <c r="AP24" i="15"/>
  <c r="AQ24" i="15"/>
  <c r="AO22" i="31"/>
  <c r="AO18" i="31"/>
  <c r="AP9" i="31"/>
  <c r="AP9" i="30"/>
  <c r="AP11" i="24"/>
  <c r="AQ11" i="24"/>
  <c r="AP11" i="33"/>
  <c r="AQ11" i="33"/>
  <c r="AO16" i="31"/>
  <c r="AO14" i="31"/>
  <c r="AP14" i="15"/>
  <c r="AQ14" i="15"/>
  <c r="AP14" i="32"/>
  <c r="AQ14" i="32"/>
  <c r="AP9" i="16"/>
  <c r="AQ9" i="16"/>
  <c r="AQ22" i="16"/>
  <c r="AP23" i="31"/>
  <c r="AQ23" i="31"/>
  <c r="AP22" i="31"/>
  <c r="AP18" i="31"/>
  <c r="AO9" i="31"/>
  <c r="AQ9" i="31"/>
  <c r="AQ32" i="31"/>
  <c r="AQ12" i="24"/>
  <c r="AO9" i="30"/>
  <c r="AQ9" i="30"/>
  <c r="AQ11" i="30"/>
  <c r="AP9" i="18"/>
  <c r="AQ9" i="18"/>
  <c r="AQ12" i="18"/>
  <c r="AQ9" i="33"/>
  <c r="AQ15" i="33"/>
  <c r="AP9" i="24"/>
  <c r="AQ9" i="24"/>
  <c r="AQ13" i="24"/>
  <c r="AO20" i="20"/>
  <c r="AQ20" i="20"/>
  <c r="AO17" i="20"/>
  <c r="AQ17" i="20"/>
  <c r="AO15" i="20"/>
  <c r="AQ15" i="20"/>
  <c r="AO9" i="20"/>
  <c r="AQ9" i="20"/>
  <c r="AQ27" i="20"/>
  <c r="AO21" i="19"/>
  <c r="AQ21" i="19"/>
  <c r="AO16" i="19"/>
  <c r="AQ16" i="19"/>
  <c r="AO13" i="19"/>
  <c r="AQ13" i="19"/>
  <c r="AS14" i="2"/>
  <c r="AS15" i="2"/>
  <c r="AS13" i="2"/>
  <c r="AP11" i="19"/>
  <c r="AO10" i="16"/>
  <c r="AO11" i="19"/>
  <c r="AP10" i="16"/>
  <c r="AQ16" i="32"/>
  <c r="AS17" i="2"/>
  <c r="AQ9" i="22"/>
  <c r="AQ46" i="22"/>
  <c r="AP10" i="22"/>
  <c r="AQ10" i="22"/>
  <c r="AQ16" i="31"/>
  <c r="AQ18" i="31"/>
  <c r="AQ22" i="31"/>
  <c r="AQ11" i="19"/>
  <c r="AQ24" i="19"/>
  <c r="AQ14" i="41"/>
  <c r="AS14" i="41"/>
  <c r="AQ18" i="41"/>
  <c r="AS18" i="41"/>
  <c r="AQ17" i="41"/>
  <c r="AS17" i="41"/>
  <c r="AQ15" i="41"/>
  <c r="AS15" i="41"/>
  <c r="AQ13" i="41"/>
  <c r="AS13" i="41"/>
  <c r="AQ23" i="43"/>
  <c r="AS23" i="43"/>
  <c r="AQ22" i="43"/>
  <c r="AS22" i="43"/>
  <c r="AS24" i="43"/>
  <c r="AS13" i="40"/>
  <c r="AS17" i="40"/>
  <c r="AS35" i="41"/>
  <c r="AS27" i="43"/>
</calcChain>
</file>

<file path=xl/comments1.xml><?xml version="1.0" encoding="utf-8"?>
<comments xmlns="http://schemas.openxmlformats.org/spreadsheetml/2006/main">
  <authors>
    <author>Administrador</author>
  </authors>
  <commentList>
    <comment ref="D9" authorId="0" shapeId="0">
      <text>
        <r>
          <rPr>
            <sz val="12"/>
            <color indexed="81"/>
            <rFont val="Tahoma"/>
            <family val="2"/>
          </rPr>
          <t>Se solicitó modificación en la magnitud y programación de la meta por razones metodológicas.</t>
        </r>
      </text>
    </comment>
    <comment ref="AG9" authorId="0" shapeId="0">
      <text>
        <r>
          <rPr>
            <sz val="12"/>
            <color indexed="81"/>
            <rFont val="Tahoma"/>
            <family val="2"/>
          </rPr>
          <t>Se solicitó modificación en la magnitud y programación de la meta por razones metodológicas.</t>
        </r>
      </text>
    </comment>
  </commentList>
</comments>
</file>

<file path=xl/comments10.xml><?xml version="1.0" encoding="utf-8"?>
<comments xmlns="http://schemas.openxmlformats.org/spreadsheetml/2006/main">
  <authors>
    <author>Daniel Esteban Mateus Velez</author>
  </authors>
  <commentList>
    <comment ref="C13" authorId="0" shapeId="0">
      <text>
        <r>
          <rPr>
            <b/>
            <sz val="9"/>
            <color indexed="81"/>
            <rFont val="Tahoma"/>
            <family val="2"/>
          </rPr>
          <t>08-RI-05</t>
        </r>
      </text>
    </comment>
    <comment ref="C15" authorId="0" shapeId="0">
      <text>
        <r>
          <rPr>
            <b/>
            <sz val="9"/>
            <color indexed="81"/>
            <rFont val="Tahoma"/>
            <family val="2"/>
          </rPr>
          <t>08-RI-07</t>
        </r>
      </text>
    </comment>
  </commentList>
</comments>
</file>

<file path=xl/comments2.xml><?xml version="1.0" encoding="utf-8"?>
<comments xmlns="http://schemas.openxmlformats.org/spreadsheetml/2006/main">
  <authors>
    <author>Administrador</author>
  </authors>
  <commentList>
    <comment ref="E9" authorId="0" shapeId="0">
      <text>
        <r>
          <rPr>
            <sz val="9"/>
            <color indexed="81"/>
            <rFont val="Tahoma"/>
            <family val="2"/>
          </rPr>
          <t xml:space="preserve">Mediante solicititud del 23-11-2015, enviada por el Despacho del Dr. Carlos Caicedo, se reprogramó la meta de noviembre para diciembre, disminuyendo su magnitud a 25 guías.
</t>
        </r>
      </text>
    </comment>
    <comment ref="AI9" authorId="0" shapeId="0">
      <text>
        <r>
          <rPr>
            <sz val="9"/>
            <color indexed="81"/>
            <rFont val="Tahoma"/>
            <family val="2"/>
          </rPr>
          <t xml:space="preserve">Mediante solicititud del 23-11-2015, enviada por el Despacho del Dr. Carlos Caicedo, se reprogramó la meta de noviembre para diciembre, disminuyendo su magnitud a 25 guías.
</t>
        </r>
      </text>
    </comment>
    <comment ref="AK9" authorId="0" shapeId="0">
      <text>
        <r>
          <rPr>
            <sz val="9"/>
            <color indexed="81"/>
            <rFont val="Tahoma"/>
            <family val="2"/>
          </rPr>
          <t xml:space="preserve">Mediante solicititud del 23-11-2015, enviada por el Despacho del Dr. Carlos Caicedo, se reprogramó la meta de noviembre para diciembre, disminuyendo su magnitud a 25 guías.
</t>
        </r>
      </text>
    </comment>
    <comment ref="G10" authorId="0" shapeId="0">
      <text>
        <r>
          <rPr>
            <sz val="9"/>
            <color indexed="81"/>
            <rFont val="Tahoma"/>
            <family val="2"/>
          </rPr>
          <t>Mediante solicititud del 23-11-2015, enviada por el Despacho del Dr. Carlos Caicedo, se unificaron en una sola estas actividades y se reprogramó la meta de noviembre para diciembre, disminuyendo su magnitud a 25 guías.</t>
        </r>
      </text>
    </comment>
    <comment ref="E12" authorId="0" shapeId="0">
      <text>
        <r>
          <rPr>
            <b/>
            <sz val="9"/>
            <color indexed="81"/>
            <rFont val="Tahoma"/>
            <family val="2"/>
          </rPr>
          <t xml:space="preserve">META COMPARTIDA:
</t>
        </r>
        <r>
          <rPr>
            <sz val="9"/>
            <color indexed="81"/>
            <rFont val="Tahoma"/>
            <family val="2"/>
          </rPr>
          <t>P.D.C. MINISTERIO PÚBLICO Y DDHH (65)
PERSONERÍA AUXILIAR (24)</t>
        </r>
      </text>
    </comment>
    <comment ref="E14" authorId="0" shapeId="0">
      <text>
        <r>
          <rPr>
            <b/>
            <sz val="9"/>
            <color indexed="81"/>
            <rFont val="Tahoma"/>
            <family val="2"/>
          </rPr>
          <t xml:space="preserve">META COMPARTIDA:
</t>
        </r>
        <r>
          <rPr>
            <sz val="9"/>
            <color indexed="81"/>
            <rFont val="Tahoma"/>
            <family val="2"/>
          </rPr>
          <t xml:space="preserve">SECRETARÍA GENERAL 
P.D.C. MINISTERIO PÚBLICO Y DERECHOS HUMANOS
</t>
        </r>
      </text>
    </comment>
    <comment ref="E15" authorId="0" shapeId="0">
      <text>
        <r>
          <rPr>
            <sz val="9"/>
            <color indexed="81"/>
            <rFont val="Tahoma"/>
            <family val="2"/>
          </rPr>
          <t xml:space="preserve">Mediante solicititud del 23-11-2015, enviada por el Despacho del Dr. Carlos Caicedo, se reprogramó la magnitud de 3 a 1 convenio.
</t>
        </r>
      </text>
    </comment>
    <comment ref="AC15" authorId="0" shapeId="0">
      <text>
        <r>
          <rPr>
            <sz val="9"/>
            <color indexed="81"/>
            <rFont val="Tahoma"/>
            <family val="2"/>
          </rPr>
          <t xml:space="preserve">Mediante solicititud del 23-11-2015, enviada por el Despacho del Dr. Carlos Caicedo, se reprogramó la magnitud de 3 a 1 convenio.
</t>
        </r>
      </text>
    </comment>
    <comment ref="G20" authorId="0" shapeId="0">
      <text>
        <r>
          <rPr>
            <sz val="9"/>
            <color indexed="81"/>
            <rFont val="Tahoma"/>
            <family val="2"/>
          </rPr>
          <t>Mediante solicititud del 23-11-2015, enviada por el Despacho del Dr. Carlos Caicedo, se suprime la actividad de "Cualificar el grupo de gestión de requerimientos ciudadanos en diferentes especialidades, para garantizar el trámite efectivo de los requerimientos".</t>
        </r>
      </text>
    </comment>
    <comment ref="G22" authorId="0" shapeId="0">
      <text>
        <r>
          <rPr>
            <sz val="9"/>
            <color indexed="81"/>
            <rFont val="Tahoma"/>
            <family val="2"/>
          </rPr>
          <t xml:space="preserve">Mediante solicititud del 23-11-2015, enviada por el Despacho del Dr. Carlos Caicedo, se suprime la actividad de "Implementar el Reglamento de Conciliación actualizado".
</t>
        </r>
      </text>
    </comment>
    <comment ref="F27" authorId="0" shapeId="0">
      <text>
        <r>
          <rPr>
            <sz val="9"/>
            <color indexed="81"/>
            <rFont val="Tahoma"/>
            <family val="2"/>
          </rPr>
          <t>Se modifican los porcentajes de cumplimiento de la meta debido a ajustes operativos y presupuestales.</t>
        </r>
      </text>
    </comment>
    <comment ref="Q27" authorId="0" shapeId="0">
      <text>
        <r>
          <rPr>
            <sz val="9"/>
            <color indexed="81"/>
            <rFont val="Tahoma"/>
            <family val="2"/>
          </rPr>
          <t xml:space="preserve">Se modifican los porcentajes de cumplimiento de la meta debido a ajustes operativos y presupuestales.
</t>
        </r>
      </text>
    </comment>
    <comment ref="R27" authorId="0" shapeId="0">
      <text>
        <r>
          <rPr>
            <sz val="9"/>
            <color indexed="81"/>
            <rFont val="Tahoma"/>
            <family val="2"/>
          </rPr>
          <t xml:space="preserve">Se modifican los porcentajes de cumplimiento de la meta debido a ajustes operativos y presupuestales.
</t>
        </r>
      </text>
    </comment>
    <comment ref="S27" authorId="0" shapeId="0">
      <text>
        <r>
          <rPr>
            <sz val="9"/>
            <color indexed="81"/>
            <rFont val="Tahoma"/>
            <family val="2"/>
          </rPr>
          <t xml:space="preserve">Se modifican los porcentajes de cumplimiento de la meta debido a ajustes operativos y presupuestales.
</t>
        </r>
      </text>
    </comment>
    <comment ref="T27" authorId="0" shapeId="0">
      <text>
        <r>
          <rPr>
            <sz val="9"/>
            <color indexed="81"/>
            <rFont val="Tahoma"/>
            <family val="2"/>
          </rPr>
          <t xml:space="preserve">Se modifican los porcentajes de cumplimiento de la meta debido a ajustes operativos y presupuestales.
</t>
        </r>
      </text>
    </comment>
    <comment ref="U27" authorId="0" shapeId="0">
      <text>
        <r>
          <rPr>
            <sz val="9"/>
            <color indexed="81"/>
            <rFont val="Tahoma"/>
            <family val="2"/>
          </rPr>
          <t xml:space="preserve">Se modifican los porcentajes de cumplimiento de la meta debido a ajustes operativos y presupuestales.
</t>
        </r>
      </text>
    </comment>
    <comment ref="V27" authorId="0" shapeId="0">
      <text>
        <r>
          <rPr>
            <sz val="9"/>
            <color indexed="81"/>
            <rFont val="Tahoma"/>
            <family val="2"/>
          </rPr>
          <t xml:space="preserve">Se modifican los porcentajes de cumplimiento de la meta debido a ajustes operativos y presupuestales.
</t>
        </r>
      </text>
    </comment>
    <comment ref="Y27" authorId="0" shapeId="0">
      <text>
        <r>
          <rPr>
            <sz val="9"/>
            <color indexed="81"/>
            <rFont val="Tahoma"/>
            <family val="2"/>
          </rPr>
          <t xml:space="preserve">Se modifican los porcentajes de cumplimiento de la meta debido a ajustes operativos y presupuestales.
</t>
        </r>
      </text>
    </comment>
    <comment ref="Z27" authorId="0" shapeId="0">
      <text>
        <r>
          <rPr>
            <sz val="9"/>
            <color indexed="81"/>
            <rFont val="Tahoma"/>
            <family val="2"/>
          </rPr>
          <t xml:space="preserve">Se modifican los porcentajes de cumplimiento de la meta debido a ajustes operativos y presupuestales.
</t>
        </r>
      </text>
    </comment>
    <comment ref="AA27" authorId="0" shapeId="0">
      <text>
        <r>
          <rPr>
            <sz val="9"/>
            <color indexed="81"/>
            <rFont val="Tahoma"/>
            <family val="2"/>
          </rPr>
          <t xml:space="preserve">Se modifican los porcentajes de cumplimiento de la meta debido a ajustes operativos y presupuestales.
</t>
        </r>
      </text>
    </comment>
    <comment ref="AB27" authorId="0" shapeId="0">
      <text>
        <r>
          <rPr>
            <sz val="9"/>
            <color indexed="81"/>
            <rFont val="Tahoma"/>
            <family val="2"/>
          </rPr>
          <t xml:space="preserve">Se modifican los porcentajes de cumplimiento de la meta debido a ajustes operativos y presupuestales.
</t>
        </r>
      </text>
    </comment>
    <comment ref="AC27" authorId="0" shapeId="0">
      <text>
        <r>
          <rPr>
            <sz val="9"/>
            <color indexed="81"/>
            <rFont val="Tahoma"/>
            <family val="2"/>
          </rPr>
          <t xml:space="preserve">Se modifican los porcentajes de cumplimiento de la meta debido a ajustes operativos y presupuestales.
</t>
        </r>
      </text>
    </comment>
    <comment ref="AD27" authorId="0" shapeId="0">
      <text>
        <r>
          <rPr>
            <sz val="9"/>
            <color indexed="81"/>
            <rFont val="Tahoma"/>
            <family val="2"/>
          </rPr>
          <t xml:space="preserve">Se modifican los porcentajes de cumplimiento de la meta debido a ajustes operativos y presupuestales.
</t>
        </r>
      </text>
    </comment>
    <comment ref="AG27" authorId="0" shapeId="0">
      <text>
        <r>
          <rPr>
            <sz val="9"/>
            <color indexed="81"/>
            <rFont val="Tahoma"/>
            <family val="2"/>
          </rPr>
          <t xml:space="preserve">Se modifican los porcentajes de cumplimiento de la meta debido a ajustes operativos y presupuestales.
</t>
        </r>
      </text>
    </comment>
    <comment ref="AH27" authorId="0" shapeId="0">
      <text>
        <r>
          <rPr>
            <sz val="9"/>
            <color indexed="81"/>
            <rFont val="Tahoma"/>
            <family val="2"/>
          </rPr>
          <t xml:space="preserve">Se modifican los porcentajes de cumplimiento de la meta debido a ajustes operativos y presupuestales.
</t>
        </r>
      </text>
    </comment>
    <comment ref="AI27" authorId="0" shapeId="0">
      <text>
        <r>
          <rPr>
            <sz val="9"/>
            <color indexed="81"/>
            <rFont val="Tahoma"/>
            <family val="2"/>
          </rPr>
          <t xml:space="preserve">Se modifican los porcentajes de cumplimiento de la meta debido a ajustes operativos y presupuestales.
</t>
        </r>
      </text>
    </comment>
    <comment ref="AJ27" authorId="0" shapeId="0">
      <text>
        <r>
          <rPr>
            <sz val="9"/>
            <color indexed="81"/>
            <rFont val="Tahoma"/>
            <family val="2"/>
          </rPr>
          <t xml:space="preserve">Se modifican los porcentajes de cumplimiento de la meta debido a ajustes operativos y presupuestales.
</t>
        </r>
      </text>
    </comment>
    <comment ref="AK27" authorId="0" shapeId="0">
      <text>
        <r>
          <rPr>
            <sz val="9"/>
            <color indexed="81"/>
            <rFont val="Tahoma"/>
            <family val="2"/>
          </rPr>
          <t xml:space="preserve">Se modifican los porcentajes de cumplimiento de la meta debido a ajustes operativos y presupuestales.
</t>
        </r>
      </text>
    </comment>
    <comment ref="AL27" authorId="0" shapeId="0">
      <text>
        <r>
          <rPr>
            <sz val="9"/>
            <color indexed="81"/>
            <rFont val="Tahoma"/>
            <family val="2"/>
          </rPr>
          <t xml:space="preserve">Se modifican los porcentajes de cumplimiento de la meta debido a ajustes operativos y presupuestales.
</t>
        </r>
      </text>
    </comment>
  </commentList>
</comments>
</file>

<file path=xl/comments3.xml><?xml version="1.0" encoding="utf-8"?>
<comments xmlns="http://schemas.openxmlformats.org/spreadsheetml/2006/main">
  <authors>
    <author>Administrador</author>
  </authors>
  <commentList>
    <comment ref="E10" authorId="0" shapeId="0">
      <text>
        <r>
          <rPr>
            <b/>
            <sz val="9"/>
            <color indexed="81"/>
            <rFont val="Tahoma"/>
            <family val="2"/>
          </rPr>
          <t>META COMPARTIDA:</t>
        </r>
        <r>
          <rPr>
            <sz val="9"/>
            <color indexed="81"/>
            <rFont val="Tahoma"/>
            <family val="2"/>
          </rPr>
          <t xml:space="preserve">
P.D. C. MINISTERIO PÚBLICO Y DDHH (41)
P.D. C. PERSONERÍAS LOCALES (40)</t>
        </r>
      </text>
    </comment>
    <comment ref="AQ10" authorId="0" shapeId="0">
      <text>
        <r>
          <rPr>
            <sz val="9"/>
            <color indexed="81"/>
            <rFont val="Tahoma"/>
            <family val="2"/>
          </rPr>
          <t xml:space="preserve">A PESAR QUE LA META TUVO UN CUMPLIMIENTO DEL 135%, SE CUANTIFICA COMO CUMPLIDA EN UN 100% PARA EVITAR QUE SU RESULTADO ARRASTRE EL NO CUMPLIMIENTO DE LAS OTRAS.
</t>
        </r>
      </text>
    </comment>
    <comment ref="U13" authorId="0" shapeId="0">
      <text>
        <r>
          <rPr>
            <sz val="9"/>
            <color indexed="81"/>
            <rFont val="Tahoma"/>
            <family val="2"/>
          </rPr>
          <t xml:space="preserve">Se reprograma la meta de junio a agosto.
</t>
        </r>
      </text>
    </comment>
    <comment ref="Y20" authorId="0" shapeId="0">
      <text>
        <r>
          <rPr>
            <sz val="9"/>
            <color indexed="81"/>
            <rFont val="Tahoma"/>
            <family val="2"/>
          </rPr>
          <t>Se reprograma la meta de julio a octubre</t>
        </r>
      </text>
    </comment>
    <comment ref="G21" authorId="0" shapeId="0">
      <text>
        <r>
          <rPr>
            <sz val="9"/>
            <color indexed="81"/>
            <rFont val="Tahoma"/>
            <family val="2"/>
          </rPr>
          <t xml:space="preserve">Mediante solicititud del 23-11-2015, enviada por el Despacho del Dr. Carlos Caicedo, se suprime la actividad de "Definir los perfiles y seleccionar  el personal  necesario para hacer presencia disuasiva en los escenarios riesgo de vulneración de derechos" y se extiende la sensibilización a todos los servidores públicos de la Entidad.
</t>
        </r>
      </text>
    </comment>
  </commentList>
</comments>
</file>

<file path=xl/comments4.xml><?xml version="1.0" encoding="utf-8"?>
<comments xmlns="http://schemas.openxmlformats.org/spreadsheetml/2006/main">
  <authors>
    <author>Administrador</author>
  </authors>
  <commentList>
    <comment ref="U9" authorId="0" shapeId="0">
      <text>
        <r>
          <rPr>
            <sz val="11"/>
            <color indexed="81"/>
            <rFont val="Tahoma"/>
            <family val="2"/>
          </rPr>
          <t>Se reprograma la meta de junio a agosto.</t>
        </r>
      </text>
    </comment>
    <comment ref="E11" authorId="0" shapeId="0">
      <text>
        <r>
          <rPr>
            <b/>
            <sz val="9"/>
            <color indexed="81"/>
            <rFont val="Tahoma"/>
            <family val="2"/>
          </rPr>
          <t xml:space="preserve">META COMPARTIDA:
</t>
        </r>
        <r>
          <rPr>
            <sz val="9"/>
            <color indexed="81"/>
            <rFont val="Tahoma"/>
            <family val="2"/>
          </rPr>
          <t xml:space="preserve">P.D. C. DE VEEDURÍAS (115)
P.D.C. PERSONERÍAS LOCALES (22)
</t>
        </r>
      </text>
    </comment>
    <comment ref="E21" authorId="0" shapeId="0">
      <text>
        <r>
          <rPr>
            <sz val="9"/>
            <color indexed="81"/>
            <rFont val="Tahoma"/>
            <family val="2"/>
          </rPr>
          <t xml:space="preserve">Se presenta solicitud de modificación en la magnitud de la meta programada: pasa de 20 a 14 revisiones.
</t>
        </r>
      </text>
    </comment>
    <comment ref="F21" authorId="0" shapeId="0">
      <text>
        <r>
          <rPr>
            <sz val="9"/>
            <color indexed="81"/>
            <rFont val="Tahoma"/>
            <family val="2"/>
          </rPr>
          <t xml:space="preserve">Se solicita modificación al indicador de la meta.
</t>
        </r>
      </text>
    </comment>
    <comment ref="G21" authorId="0" shapeId="0">
      <text>
        <r>
          <rPr>
            <sz val="9"/>
            <color indexed="81"/>
            <rFont val="Tahoma"/>
            <family val="2"/>
          </rPr>
          <t>Se solicita modificación a la actividad operativa en su redacción.</t>
        </r>
      </text>
    </comment>
    <comment ref="Y21" authorId="0" shapeId="0">
      <text>
        <r>
          <rPr>
            <sz val="9"/>
            <color indexed="81"/>
            <rFont val="Tahoma"/>
            <family val="2"/>
          </rPr>
          <t xml:space="preserve">Se solicitó reprogramación de la meta: pasa de 2 a 1.
</t>
        </r>
      </text>
    </comment>
    <comment ref="AA21" authorId="0" shapeId="0">
      <text>
        <r>
          <rPr>
            <sz val="9"/>
            <color indexed="81"/>
            <rFont val="Tahoma"/>
            <family val="2"/>
          </rPr>
          <t xml:space="preserve">Se solicitó reprogramación de la meta: pasa de 2 a 1.
</t>
        </r>
      </text>
    </comment>
    <comment ref="AC21" authorId="0" shapeId="0">
      <text>
        <r>
          <rPr>
            <sz val="9"/>
            <color indexed="81"/>
            <rFont val="Tahoma"/>
            <family val="2"/>
          </rPr>
          <t>Se solicitó reprogramación de la meta: pasa de 2 a 1.</t>
        </r>
      </text>
    </comment>
    <comment ref="AG21" authorId="0" shapeId="0">
      <text>
        <r>
          <rPr>
            <sz val="9"/>
            <color indexed="81"/>
            <rFont val="Tahoma"/>
            <family val="2"/>
          </rPr>
          <t>Se solicitó reprogramación de la meta: pasa de 2 a 1.</t>
        </r>
      </text>
    </comment>
    <comment ref="AI21" authorId="0" shapeId="0">
      <text>
        <r>
          <rPr>
            <sz val="9"/>
            <color indexed="81"/>
            <rFont val="Tahoma"/>
            <family val="2"/>
          </rPr>
          <t xml:space="preserve">Se solicitó reprogramación de la meta: pasa de 2 a 1.
</t>
        </r>
      </text>
    </comment>
    <comment ref="AK21" authorId="0" shapeId="0">
      <text>
        <r>
          <rPr>
            <sz val="9"/>
            <color indexed="81"/>
            <rFont val="Tahoma"/>
            <family val="2"/>
          </rPr>
          <t xml:space="preserve">Se solicitó reprogramación de la meta: pasa de 2 a 1.
</t>
        </r>
      </text>
    </comment>
  </commentList>
</comments>
</file>

<file path=xl/comments5.xml><?xml version="1.0" encoding="utf-8"?>
<comments xmlns="http://schemas.openxmlformats.org/spreadsheetml/2006/main">
  <authors>
    <author>Administrador</author>
  </authors>
  <commentList>
    <comment ref="G9" authorId="0" shapeId="0">
      <text>
        <r>
          <rPr>
            <sz val="9"/>
            <color indexed="81"/>
            <rFont val="Tahoma"/>
            <family val="2"/>
          </rPr>
          <t xml:space="preserve">Se presenta solicitud de modificación en la actividad operativa.
</t>
        </r>
      </text>
    </comment>
    <comment ref="F10" authorId="0" shapeId="0">
      <text>
        <r>
          <rPr>
            <sz val="9"/>
            <color indexed="81"/>
            <rFont val="Tahoma"/>
            <family val="2"/>
          </rPr>
          <t xml:space="preserve">Se presenta solicitud de modificación del indicador inicialmente planteado.
</t>
        </r>
      </text>
    </comment>
    <comment ref="G13" authorId="0" shapeId="0">
      <text>
        <r>
          <rPr>
            <sz val="9"/>
            <color indexed="81"/>
            <rFont val="Tahoma"/>
            <family val="2"/>
          </rPr>
          <t xml:space="preserve">Se presenta solicitud de modificación en la actividad operativa.
</t>
        </r>
      </text>
    </comment>
    <comment ref="G14" authorId="0" shapeId="0">
      <text>
        <r>
          <rPr>
            <sz val="9"/>
            <color indexed="81"/>
            <rFont val="Tahoma"/>
            <family val="2"/>
          </rPr>
          <t xml:space="preserve">Se presenta solicitud de modificación en la actividad operativa.
</t>
        </r>
      </text>
    </comment>
    <comment ref="D17" authorId="0" shapeId="0">
      <text>
        <r>
          <rPr>
            <sz val="9"/>
            <color indexed="81"/>
            <rFont val="Tahoma"/>
            <family val="2"/>
          </rPr>
          <t xml:space="preserve">Se solicita modificación a la magnitud de la meta programada: pasa de 65 a 62 OCID.
</t>
        </r>
      </text>
    </comment>
    <comment ref="E17" authorId="0" shapeId="0">
      <text>
        <r>
          <rPr>
            <sz val="9"/>
            <color indexed="81"/>
            <rFont val="Tahoma"/>
            <family val="2"/>
          </rPr>
          <t xml:space="preserve">Se solicita modificación a la magnitud de la meta programada: pasa de 65 a 62 OCID.
</t>
        </r>
      </text>
    </comment>
    <comment ref="G17" authorId="0" shapeId="0">
      <text>
        <r>
          <rPr>
            <sz val="9"/>
            <color indexed="81"/>
            <rFont val="Tahoma"/>
            <family val="2"/>
          </rPr>
          <t xml:space="preserve">Se presenta solicitud de modificación en la actividad operativa.
</t>
        </r>
      </text>
    </comment>
  </commentList>
</comments>
</file>

<file path=xl/comments6.xml><?xml version="1.0" encoding="utf-8"?>
<comments xmlns="http://schemas.openxmlformats.org/spreadsheetml/2006/main">
  <authors>
    <author>Administrador</author>
  </authors>
  <commentList>
    <comment ref="Y9" authorId="0" shapeId="0">
      <text>
        <r>
          <rPr>
            <sz val="9"/>
            <color indexed="81"/>
            <rFont val="Tahoma"/>
            <family val="2"/>
          </rPr>
          <t xml:space="preserve">Solicitó reprogramación de la meta para diciembre, por temas de contratación.
</t>
        </r>
      </text>
    </comment>
    <comment ref="AA9" authorId="0" shapeId="0">
      <text>
        <r>
          <rPr>
            <sz val="9"/>
            <color indexed="81"/>
            <rFont val="Tahoma"/>
            <family val="2"/>
          </rPr>
          <t xml:space="preserve">Solicitó reprogramación de la meta para diciembre, por temas de contratación.
</t>
        </r>
      </text>
    </comment>
    <comment ref="AC9" authorId="0" shapeId="0">
      <text>
        <r>
          <rPr>
            <sz val="9"/>
            <color indexed="81"/>
            <rFont val="Tahoma"/>
            <family val="2"/>
          </rPr>
          <t xml:space="preserve">Solicitó reprogramación de la meta para diciembre, por temas de contratación.
</t>
        </r>
      </text>
    </comment>
    <comment ref="AG9" authorId="0" shapeId="0">
      <text>
        <r>
          <rPr>
            <sz val="9"/>
            <color indexed="81"/>
            <rFont val="Tahoma"/>
            <family val="2"/>
          </rPr>
          <t xml:space="preserve">Solicitó reprogramación de la meta para diciembre, por temas de contratación.
</t>
        </r>
      </text>
    </comment>
    <comment ref="AH9" authorId="0" shapeId="0">
      <text>
        <r>
          <rPr>
            <sz val="9"/>
            <color indexed="81"/>
            <rFont val="Tahoma"/>
            <family val="2"/>
          </rPr>
          <t xml:space="preserve">Solicitó reprogramación de la meta para diciembre, por temas de contratación.
</t>
        </r>
      </text>
    </comment>
    <comment ref="AI9" authorId="0" shapeId="0">
      <text>
        <r>
          <rPr>
            <sz val="9"/>
            <color indexed="81"/>
            <rFont val="Tahoma"/>
            <family val="2"/>
          </rPr>
          <t xml:space="preserve">Solicitó reprogramación de la meta para diciembre, por temas de contratación.
</t>
        </r>
      </text>
    </comment>
    <comment ref="AJ9" authorId="0" shapeId="0">
      <text>
        <r>
          <rPr>
            <sz val="9"/>
            <color indexed="81"/>
            <rFont val="Tahoma"/>
            <family val="2"/>
          </rPr>
          <t xml:space="preserve">Solicitó reprogramación de la meta para diciembre, por temas de contratación.
</t>
        </r>
      </text>
    </comment>
    <comment ref="AK9" authorId="0" shapeId="0">
      <text>
        <r>
          <rPr>
            <sz val="9"/>
            <color indexed="81"/>
            <rFont val="Tahoma"/>
            <family val="2"/>
          </rPr>
          <t xml:space="preserve">Solicitó reprogramación de la meta para diciembre, por temas de contratación.
</t>
        </r>
      </text>
    </comment>
    <comment ref="AL9" authorId="0" shapeId="0">
      <text>
        <r>
          <rPr>
            <sz val="9"/>
            <color indexed="81"/>
            <rFont val="Tahoma"/>
            <family val="2"/>
          </rPr>
          <t xml:space="preserve">Solicitó reprogramación de la meta para diciembre, por temas de contratación.
</t>
        </r>
      </text>
    </comment>
  </commentList>
</comments>
</file>

<file path=xl/comments7.xml><?xml version="1.0" encoding="utf-8"?>
<comments xmlns="http://schemas.openxmlformats.org/spreadsheetml/2006/main">
  <authors>
    <author>Administrador</author>
  </authors>
  <commentList>
    <comment ref="E9" authorId="0" shapeId="0">
      <text>
        <r>
          <rPr>
            <sz val="9"/>
            <color indexed="81"/>
            <rFont val="Tahoma"/>
            <family val="2"/>
          </rPr>
          <t xml:space="preserve">Se solicitó modificación en la magnitud de la meta programada: pasa de 2 edificios a 100% de actividades.
</t>
        </r>
      </text>
    </comment>
    <comment ref="AC9" authorId="0" shapeId="0">
      <text>
        <r>
          <rPr>
            <sz val="9"/>
            <color indexed="81"/>
            <rFont val="Tahoma"/>
            <family val="2"/>
          </rPr>
          <t xml:space="preserve">Se solicitó modificación en la magnitud y programación de la meta por razones contractuales.
</t>
        </r>
      </text>
    </comment>
    <comment ref="AK9" authorId="0" shapeId="0">
      <text>
        <r>
          <rPr>
            <sz val="9"/>
            <color indexed="81"/>
            <rFont val="Tahoma"/>
            <family val="2"/>
          </rPr>
          <t xml:space="preserve">Se solicitó modificación en la magnitud y programación de la meta por razones contractuales.
</t>
        </r>
      </text>
    </comment>
  </commentList>
</comments>
</file>

<file path=xl/comments8.xml><?xml version="1.0" encoding="utf-8"?>
<comments xmlns="http://schemas.openxmlformats.org/spreadsheetml/2006/main">
  <authors>
    <author>Administrador</author>
  </authors>
  <commentList>
    <comment ref="AC9" authorId="0" shapeId="0">
      <text>
        <r>
          <rPr>
            <sz val="9"/>
            <color indexed="81"/>
            <rFont val="Tahoma"/>
            <family val="2"/>
          </rPr>
          <t xml:space="preserve">Se solicitó modificación en la magnitud y programación de la meta por razones contractuales.
</t>
        </r>
      </text>
    </comment>
    <comment ref="AK9" authorId="0" shapeId="0">
      <text>
        <r>
          <rPr>
            <sz val="9"/>
            <color indexed="81"/>
            <rFont val="Tahoma"/>
            <family val="2"/>
          </rPr>
          <t xml:space="preserve">Se solicitó modificación en la magnitud y programación de la meta por razones contractuales.
</t>
        </r>
      </text>
    </comment>
  </commentList>
</comments>
</file>

<file path=xl/comments9.xml><?xml version="1.0" encoding="utf-8"?>
<comments xmlns="http://schemas.openxmlformats.org/spreadsheetml/2006/main">
  <authors>
    <author>Administrador</author>
  </authors>
  <commentList>
    <comment ref="B9" authorId="0" shapeId="0">
      <text>
        <r>
          <rPr>
            <sz val="9"/>
            <color indexed="81"/>
            <rFont val="Tahoma"/>
            <family val="2"/>
          </rPr>
          <t xml:space="preserve">Señale el objetivo del proceso.
</t>
        </r>
      </text>
    </comment>
    <comment ref="C9" authorId="0" shapeId="0">
      <text>
        <r>
          <rPr>
            <sz val="10"/>
            <color indexed="81"/>
            <rFont val="Arial"/>
            <family val="2"/>
          </rPr>
          <t>Se entiende por Meta como el valor que se espera alcance el indicador (porcentual o absoluto) .  Se redacta con un verbo en infinito fuerte y realizable.</t>
        </r>
        <r>
          <rPr>
            <sz val="9"/>
            <color indexed="81"/>
            <rFont val="Tahoma"/>
            <family val="2"/>
          </rPr>
          <t xml:space="preserve">
</t>
        </r>
      </text>
    </comment>
    <comment ref="D9" authorId="0" shapeId="0">
      <text>
        <r>
          <rPr>
            <sz val="10"/>
            <color indexed="81"/>
            <rFont val="Arial"/>
            <family val="2"/>
          </rPr>
          <t xml:space="preserve">Indique el </t>
        </r>
        <r>
          <rPr>
            <b/>
            <sz val="10"/>
            <color indexed="81"/>
            <rFont val="Arial"/>
            <family val="2"/>
          </rPr>
          <t>valor</t>
        </r>
        <r>
          <rPr>
            <sz val="10"/>
            <color indexed="81"/>
            <rFont val="Arial"/>
            <family val="2"/>
          </rPr>
          <t xml:space="preserve"> (cantidad) que se espera alcance el indicador (porcentual o absoluto) .  </t>
        </r>
      </text>
    </comment>
    <comment ref="E9" authorId="0" shapeId="0">
      <text>
        <r>
          <rPr>
            <sz val="10"/>
            <color indexed="81"/>
            <rFont val="Arial"/>
            <family val="2"/>
          </rPr>
          <t xml:space="preserve">Señale el </t>
        </r>
        <r>
          <rPr>
            <b/>
            <sz val="10"/>
            <color indexed="81"/>
            <rFont val="Arial"/>
            <family val="2"/>
          </rPr>
          <t>nombre del indicador</t>
        </r>
        <r>
          <rPr>
            <sz val="10"/>
            <color indexed="81"/>
            <rFont val="Arial"/>
            <family val="2"/>
          </rPr>
          <t xml:space="preserve"> de acuerdo con las variables de medición de la meta programada.</t>
        </r>
      </text>
    </comment>
    <comment ref="F9" authorId="0" shapeId="0">
      <text>
        <r>
          <rPr>
            <sz val="10"/>
            <color indexed="81"/>
            <rFont val="Arial"/>
            <family val="2"/>
          </rPr>
          <t xml:space="preserve">Señale las </t>
        </r>
        <r>
          <rPr>
            <b/>
            <sz val="10"/>
            <color indexed="81"/>
            <rFont val="Arial"/>
            <family val="2"/>
          </rPr>
          <t>variables</t>
        </r>
        <r>
          <rPr>
            <sz val="10"/>
            <color indexed="81"/>
            <rFont val="Arial"/>
            <family val="2"/>
          </rPr>
          <t xml:space="preserve"> que entreguen información cuantitativa respecto del
desempeño (gestión o resultados) en el cumplimiento de la meta programada.</t>
        </r>
      </text>
    </comment>
    <comment ref="H9" authorId="0" shapeId="0">
      <text>
        <r>
          <rPr>
            <sz val="10"/>
            <color indexed="81"/>
            <rFont val="Arial"/>
            <family val="2"/>
          </rPr>
          <t xml:space="preserve">Señale cuáles son los Productos Finales (Bienes y
servicios que entrega) como resultado del cumplimiento de las metas estratégicas establecidas. </t>
        </r>
      </text>
    </comment>
    <comment ref="I9" authorId="0" shapeId="0">
      <text>
        <r>
          <rPr>
            <sz val="10"/>
            <color indexed="81"/>
            <rFont val="Arial"/>
            <family val="2"/>
          </rPr>
          <t>Indique las actividades relevantes y necesarias para  el cumplimiento de las metas estratégicas establecidas.</t>
        </r>
      </text>
    </comment>
    <comment ref="J9" authorId="0" shapeId="0">
      <text>
        <r>
          <rPr>
            <sz val="10"/>
            <color indexed="81"/>
            <rFont val="Arial"/>
            <family val="2"/>
          </rPr>
          <t>Señale la(s) dependencia(s) líder(es) y operativa(s) en la consecución de las metas estratégicas establecidas.</t>
        </r>
      </text>
    </comment>
  </commentList>
</comments>
</file>

<file path=xl/sharedStrings.xml><?xml version="1.0" encoding="utf-8"?>
<sst xmlns="http://schemas.openxmlformats.org/spreadsheetml/2006/main" count="3400" uniqueCount="1033">
  <si>
    <t>OBJETIVO ESTRATÉGICO</t>
  </si>
  <si>
    <t>METAS P.E.I.</t>
  </si>
  <si>
    <t>INDICADOR  P.E.I.</t>
  </si>
  <si>
    <t>METAS POA</t>
  </si>
  <si>
    <t>MAGNITUD PROGRAMADA META</t>
  </si>
  <si>
    <t>INDICADORES DE LA META POA</t>
  </si>
  <si>
    <t>ACTIVIDADES OPERATIVAS</t>
  </si>
  <si>
    <t>RESPONSABLES</t>
  </si>
  <si>
    <t>1. Prestar asistencia efectiva a los ciudadanos.</t>
  </si>
  <si>
    <t>1.1. Fortalecer el esquema de gestión de los requerimientos ciudadanos en función de la materialización de los derechos con criterio de expansión de cobertura.</t>
  </si>
  <si>
    <t>Porcentaje de requerimientos ciudadanos que concluyen en materialización de los derechos</t>
  </si>
  <si>
    <t>Establecer guías de gestión efectiva y especializada para la gestión de los requerimientos ciudadanos, que conduzca a la materialización de los derechos.</t>
  </si>
  <si>
    <t>N° de guías de gestión efectiva y especializada implementadas /N°  de guías de gestión efectiva y especializada programadas</t>
  </si>
  <si>
    <t>Personería Delegada para la Coordinación del Ministerio Público y Derechos Humanos</t>
  </si>
  <si>
    <t>Implementar mesas de aprendizaje e interacción que permitan recolectar, unificar y difundir el "saber-hacer" de la atención al ciudadano en la Personería.</t>
  </si>
  <si>
    <t>No de mesas de aprendizaje realizadas/No de mesas de aprendizaje programadas</t>
  </si>
  <si>
    <t>Consolidar en los servidores con funciones de servicio al público al menos 1 habilidad y/o competencia específica de atención al ciudadano.</t>
  </si>
  <si>
    <t>380 servidores y contratistas que atienden público con una habilidad y/o competencia</t>
  </si>
  <si>
    <t>Consolidar el programa de capital relacional con las entidades responsables de la materialización de los Derechos a través de la formalización de convenios</t>
  </si>
  <si>
    <t>N°  de convenios realizados/N°  de convenios programados</t>
  </si>
  <si>
    <t>Establecer acuerdos de cooperación interinstitucional.</t>
  </si>
  <si>
    <t>Consolidar las relaciones establecidas con los contactos efectivos.</t>
  </si>
  <si>
    <t>Realizar un diagnóstico sobre la situación actual de los requerimientos ciudadanos gestionados en las dependencias de la  Coordinación de Veedurías, así como de los interpuestos por ciudadanos con problemas de salud mental.</t>
  </si>
  <si>
    <t>Elaborar un documento que establezca los criterios para la gestión efectiva de los requerimientos ciudadanos.</t>
  </si>
  <si>
    <t>Sensibilizar a los servidores públicos de la Personería para la apropiación de los criterios de gestión definido  en la atención de los requerimientos ciudadanos</t>
  </si>
  <si>
    <t>1 manual</t>
  </si>
  <si>
    <t>Implementar un mecanismo que evalúe la materialización de derechos al finalizar la gestión de cada requerimiento</t>
  </si>
  <si>
    <t>Personería Auxiliar</t>
  </si>
  <si>
    <t>Incrementar en un 30% los requerimientos ciudadanos con intervención y/o asistencia que  cuentan con seguimiento para verificar  la materialización de los derechos y deberes.</t>
  </si>
  <si>
    <t>Personería Delegada  para la Coordinación de Personerías Locales
Personerías Locales</t>
  </si>
  <si>
    <t>N°  de ciudadanos atendidos en el periodo actual/ N° de ciudadanos atendidos en el período anterior</t>
  </si>
  <si>
    <t>Ampliar presencia en seis (6) Personerías Locales con esquema de Atención 143</t>
  </si>
  <si>
    <t>Poner en funcionamiento el Proyecto Personería Itinerante, como parte de la alianza estratégica con Constructora Bolívar, y en conjunto con el Programa Construcción de Ciudadano</t>
  </si>
  <si>
    <t>Ampliar e institucionalizar el mecanismo de evaluación de la atención al ciudadano</t>
  </si>
  <si>
    <t>2. Alertar oportunamente sobre riesgos y hechos que se consideren irregulares en la gestión pública Distrital, para que se salvaguarden el interés público y los derechos ciudadanos.</t>
  </si>
  <si>
    <t>2.1. Leer la ciudad, las necesidades de los ciudadanos, el estado de respeto a los derechos y deberes, a través de los requerimientos ciudadanos.</t>
  </si>
  <si>
    <t>N° de acciones institucionales iniciadas por la Personería de Bogotá, D.C., que se generan a partir de las alertas efectivas originadas en la revisión de los Requerimientos Ciudadanos</t>
  </si>
  <si>
    <t>1 procedimiento</t>
  </si>
  <si>
    <t>Procedimiento para la generación de alertas implementado.</t>
  </si>
  <si>
    <t>Diseñar y establecer un procedimiento centralizado para el análisis oportuno de la información y producción de alertas a través de la lectura de los requerimientos ciudadanos gestionados en  las dependencias de esta Coordinación</t>
  </si>
  <si>
    <t>2.2. Generar mecanismos de priorización temática, para ejecución ágil y efectiva, y divulgación oportuna de los resultados de la revisión a la Gestión Pública.</t>
  </si>
  <si>
    <t>N°  de alertas que generan una acción /N°  de alertas generadas</t>
  </si>
  <si>
    <t>Ejecutar la revisión a la gestión pública</t>
  </si>
  <si>
    <t>10 localidades</t>
  </si>
  <si>
    <t>2.3. Establecer impacto.</t>
  </si>
  <si>
    <t>N°  de alertas efectivas /N°  de alertas generadas</t>
  </si>
  <si>
    <t>Elaborar y presentar para aprobación la modificación del manual de veedurías.</t>
  </si>
  <si>
    <t>Registrar y consolidar el impacto de la revisión.</t>
  </si>
  <si>
    <t>Trasladar a la secretaria común los hallazgos disciplinarios que se generen de la revisión realizada.</t>
  </si>
  <si>
    <t>3. Investigar y juzgar oportuna y consistentemente las conductas de los servidores públicos distritales.</t>
  </si>
  <si>
    <t>3.1. Consolidar el ejercicio de la acción disciplinaria, bajo criterios de celeridad, oportunidad, responsabilidad, calidad y efectividad.</t>
  </si>
  <si>
    <t>N°  de providencias con nulidad en segunda instancia  /N°  de providencias apeladas  proferidas en primera instancia</t>
  </si>
  <si>
    <t>Asegurar el desarrollo del modelo metodológico para adelantar el proceso disciplinario que permita unificar criterios jurídicos y que responda a estándares de calidad.</t>
  </si>
  <si>
    <t>80% de los procesos cumplen requisitos de calidad</t>
  </si>
  <si>
    <t>Personería Delegada  para la Coordinación de Asuntos Disciplinarios  y  Personerías Delegadas</t>
  </si>
  <si>
    <t>Personería Delegada  para la Coordinación de Asuntos Disciplinarios y  Personería Delegada para la Segunda Instancia</t>
  </si>
  <si>
    <t>Personería Delegada  para la Coordinación de Asuntos Disciplinarios</t>
  </si>
  <si>
    <t>N°  de proceso tramitados con decisiones de fondo /N°  total de procesos vigentes</t>
  </si>
  <si>
    <t>Proferir 100  fallos en  la etapa de juicio.</t>
  </si>
  <si>
    <t>100 fallos</t>
  </si>
  <si>
    <t>N° Fallos proferidos/ N° fallos programados</t>
  </si>
  <si>
    <t>Proferir 70 fallos en proceso ordinario</t>
  </si>
  <si>
    <t>N°  de oficinas que cumplen con los criterios  de medición  de calidad definidos /N°  de OCID en las que se ejerció vigilancia y control</t>
  </si>
  <si>
    <t>Personería Delegada  para la Coordinación de Asuntos Disciplinarios 
- Secretaria Común</t>
  </si>
  <si>
    <t>Efectuar seguimiento a las  quejas y/o expedientes remitidos por la Personería  a las OCID. Durante el 2014.</t>
  </si>
  <si>
    <t>Evaluar y determinar la viabilidad para ejercer el poder preferente, de las investigaciones iniciadas  por las OCID, informadas a la Personería. (art. 155 CDU)</t>
  </si>
  <si>
    <t>N° de procesos decididos / N° de procesos programados</t>
  </si>
  <si>
    <t>Identificar las causas que generan mora en los trámites de secretaria común</t>
  </si>
  <si>
    <t>Diseñar mecanismos que eviten reincidir en causas de mora.</t>
  </si>
  <si>
    <t>Mantener el esquema de control de entrada y reparto a la secretaria común conjuntamente en el sistema SINPROC</t>
  </si>
  <si>
    <t>Evaluar y dar el impulso procesal correspondiente al 100% a las quejas recibidas a 15 de diciembre de 2015</t>
  </si>
  <si>
    <t>Prestar el apoyo técnico al 85% de las solicitudes que sean presentadas anteriores a 15 de diciembre de 2015</t>
  </si>
  <si>
    <t>Personería Delegada  para la Coordinación de Asuntos Disciplinarios
Dirección de Investigaciones Especiales y Apoyo Técnico</t>
  </si>
  <si>
    <t>4. Visibilizar la gestión para preservar la legitimidad institucional.</t>
  </si>
  <si>
    <t>4.1. Fortalecer e innovar el sistema de comunicación interna y externa.</t>
  </si>
  <si>
    <t>Mantener  una tendencia de crecimiento en el conocimiento y la percepción favorable sobre la gestión de la Personería</t>
  </si>
  <si>
    <t>2 estrategias</t>
  </si>
  <si>
    <t>N° de impactos de teleaudiencia/ 2 millones (N°  de impactos proyectados en Bogotá)</t>
  </si>
  <si>
    <t>Oficina Asesora de Divulgación y Prensa - Proyecto Construcción de Ciudadano</t>
  </si>
  <si>
    <t>N° de seguidores en redes sociales en el período evaluado/N°  de seguidores en redes sociales en el período anterior</t>
  </si>
  <si>
    <t>Implementar una  estrategia de comunicación interna para fortalecer el sentido de pertenencia</t>
  </si>
  <si>
    <t>Una (1) Estrategia  de comunicación interna implementada</t>
  </si>
  <si>
    <t>Estrategia de comunicación interna implementada</t>
  </si>
  <si>
    <t>5. Gestionar la apropiación y cumplimiento de deberes de todos, como garantía de realización de los Derechos.</t>
  </si>
  <si>
    <t>5.1. Crear y consolidar los mecanismos de concientización en el cumplimiento de deberes, reducción de  vulnerabilidad y gestión del riesgo para prevenir la violación de derechos.</t>
  </si>
  <si>
    <t>N°  de  materializaciones,
visibilizaciones y/o sanciones, en relación con situaciones de vulneración de derecho</t>
  </si>
  <si>
    <t>Mantener la entrega de Libros de la Colección Maestros en CC</t>
  </si>
  <si>
    <t>Generar y aplicar los instrumentos de reflexión y apropiación con los potenciales agentes vulneradores de derechos y con las poblaciones vulnerables,  con un criterio de focalización.</t>
  </si>
  <si>
    <t>Rediseñar el esquema de actuación, con criterio de intervención focalizada y articulada del Ministerio Público. (actuaciones judiciales, administrativas y asimetría del poder). 
Campañas de descongestión y priorización.</t>
  </si>
  <si>
    <t>1 esquema</t>
  </si>
  <si>
    <t>Esquema de actuación diseñados con criterio de intervención focalizada y articulada del Ministerio Público</t>
  </si>
  <si>
    <t>Establecer y ejecutar programas temáticos de intervención focalizada y articulada como Ministerio Público.</t>
  </si>
  <si>
    <t>Impulsar una campaña de divulgación de los servicios que presta la Personería de Bogotá, a través de las personerías locales</t>
  </si>
  <si>
    <t>Recopilar los  procedimientos de instauración de denuncias disciplinarias y penales</t>
  </si>
  <si>
    <t>Establecer y mantener actualizados los procedimientos para la instauración y efectivo seguimiento a las denuncias, demandas y acciones disciplinarias.</t>
  </si>
  <si>
    <t>Sensibilizar y apropiar la denuncia como función.</t>
  </si>
  <si>
    <t>Realizar seguimiento y control al cumplimiento de la función de denuncia y a las denuncias instauradas.</t>
  </si>
  <si>
    <t>Promover pronunciamientos oficiales respecto de casos que puedan ser considerados de alta impacto.</t>
  </si>
  <si>
    <t>1 documento</t>
  </si>
  <si>
    <t>Documento de intervención en escenarios de conflictividad implementado</t>
  </si>
  <si>
    <t>6. Modernizar y fortalecer la institución para mejorar el servicio al ciudadano.</t>
  </si>
  <si>
    <t>Mantener la tendencia de crecimiento en la percepción favorable sobre los servicios de la Personería</t>
  </si>
  <si>
    <t>1 aplicación móvil</t>
  </si>
  <si>
    <t>Establecer los lineamientos para el diseño, el desarrollo de la aplicación.</t>
  </si>
  <si>
    <t>Proponer el formato y el tipo de información a ofrecer y a recepcionar.</t>
  </si>
  <si>
    <t>Revisar con perspectiva jurídica las guías de atención</t>
  </si>
  <si>
    <t>Coordinar la aprobación del alcance y el esquema del diseño de la aplicación por parte del nivel directivo.</t>
  </si>
  <si>
    <t>Desarrollar la Aplicación móvil</t>
  </si>
  <si>
    <t>Definir los mecanismos de promoción necesarios para la difusión de la aplicación ante la ciudadanía.</t>
  </si>
  <si>
    <t>N°  de servidores capacitados/ N° de servidores de los procesos misionales</t>
  </si>
  <si>
    <t>Generar las herramientas para implementar la metodología de evaluación de la satisfacción de usuarios internos y externos de la Entidad</t>
  </si>
  <si>
    <t>1 metodología</t>
  </si>
  <si>
    <t>Metodología implementada</t>
  </si>
  <si>
    <t>Modernizar Centro de Cómputo</t>
  </si>
  <si>
    <t>1 centro de cómputo</t>
  </si>
  <si>
    <t>Centro de Cómputo modernizado</t>
  </si>
  <si>
    <t>Implementar una solución de mejora en la virtualización, actualización y consolidación de servicios (arrendamiento o adquisición)</t>
  </si>
  <si>
    <t>Actualizar el sistema de aire acondicionado del Centro de Computo</t>
  </si>
  <si>
    <t>Fortalecer el esquema de contingencia de Seguridad de la Información</t>
  </si>
  <si>
    <t>1 esquema de contingencia</t>
  </si>
  <si>
    <t>Esquema de contingencia fortalecido</t>
  </si>
  <si>
    <t>Implementar sistema de copias de respaldo</t>
  </si>
  <si>
    <t>Configurar servidores de respaldo</t>
  </si>
  <si>
    <t>Implementar 4 módulos de SI CAPITAL</t>
  </si>
  <si>
    <t>4 módulos</t>
  </si>
  <si>
    <t>No de módulos implementados/N° de módulos programados</t>
  </si>
  <si>
    <t>Implementar 3 componentes de gobierno en línea en la Nueva Página web Institucional</t>
  </si>
  <si>
    <t>3 componentes</t>
  </si>
  <si>
    <t>Implementar 3 módulos de apoyo y evaluación a la gestión.</t>
  </si>
  <si>
    <t>3 módulos de apoyo</t>
  </si>
  <si>
    <t>Rediseñar el módulo de requerimientos ciudadanos de SINPROC</t>
  </si>
  <si>
    <t>Adquirir 222 unidades de equipos de informática (computadores, escáner,  impresoras, servidores, y demás equipos tecnológicos)</t>
  </si>
  <si>
    <t>Dotar los dos edificios de la Personería de Bogotá con el sistema de alarma contra incendio y su puesta en funcionamiento.</t>
  </si>
  <si>
    <t>Digitalizar 300 mts lineales del archivo de la entidad con fines probatorios</t>
  </si>
  <si>
    <t>Actualizar y socializar el manual de supervisión e interventoría conforme a la normatividad vigente.</t>
  </si>
  <si>
    <t>Manual actualizado y socializado</t>
  </si>
  <si>
    <t>Actualizar el Manual</t>
  </si>
  <si>
    <t>Socializar el Manual</t>
  </si>
  <si>
    <t>Capacitar a los supervisores</t>
  </si>
  <si>
    <t>Evaluar el nivel de interiorización del Manual</t>
  </si>
  <si>
    <t>6.2. Contribuir al cumplimiento de los objetivos estratégicos de la Entidad, a través del desarrollo y cualificación de los servidores públicos, el fortalecimiento de sus competencias y vocación de servicio y la aplicación de estímulos.</t>
  </si>
  <si>
    <t>Elaborar el diagnóstico de necesidades institucionales.</t>
  </si>
  <si>
    <t>Identificar dos (2) competencias prioritarias, para focalizar los programas de capacitación, de acuerdo a las necesidades de capacitación identificadas y las metas estratégicas de la Entidad.</t>
  </si>
  <si>
    <t>Elaborar el Plan Institucional de Capacitación - PIC 2015</t>
  </si>
  <si>
    <t>Implementar el Plan Institucional de Capacitación - PIC 2015</t>
  </si>
  <si>
    <t>Hacer seguimiento y evaluación al Plan Institucional de Capacitación - PIC 2015</t>
  </si>
  <si>
    <t>Realizar evaluación Ex - ante y Ex - post de conocimientos a los servidores que participan en los programas de capacitación identificados como prioritarios.</t>
  </si>
  <si>
    <t>Implementar el Plan de Bienestar e Incentivos 2015</t>
  </si>
  <si>
    <t>Hacer seguimiento y evaluación al Plan Bienestar e Incentivos 2015</t>
  </si>
  <si>
    <t>Realizar medición y análisis comparativo de la percepción de la calidad de vida laboral y familiar en la Entidad, respecto al año anterior.</t>
  </si>
  <si>
    <t>Elaborar el Plan de Bienestar e Incentivos 2015</t>
  </si>
  <si>
    <t>Realizar medición y análisis comparativo en lo relacionado con el número de actividades de incentivos y reconocimiento al buen desempeño, respecto al año anterior.</t>
  </si>
  <si>
    <t>Elaborar la propuesta de adecuación del Sistema.</t>
  </si>
  <si>
    <t>Presentar la propuesta al Comité del SIG para aprobación.</t>
  </si>
  <si>
    <t>Presentar la propuesta aprobada para ser integrada en el SIG de la Entidad.</t>
  </si>
  <si>
    <t>Definir lineamientos para la articulación del subsistema</t>
  </si>
  <si>
    <t>Socializar la propuesta de articulación con el Comité del SIG.</t>
  </si>
  <si>
    <t>Proyectar  la resolución adoptando el Plan de acción para la implementación del subsistema</t>
  </si>
  <si>
    <t>N° de dependencias con seguimiento en la ejecución del Sistema / N° total de dependencias de la Entidad</t>
  </si>
  <si>
    <t>Elaborar diagnóstico</t>
  </si>
  <si>
    <t>Diseñar la estrategia.</t>
  </si>
  <si>
    <t>Ejecutar la estrategia.</t>
  </si>
  <si>
    <t>Evaluar la estrategia de seguimiento</t>
  </si>
  <si>
    <t>Definir las directrices relacionadas con el desarrollo del fortalecimiento y actualización del SIG.</t>
  </si>
  <si>
    <t>Secretaría General</t>
  </si>
  <si>
    <t>Elaborar el Plan Estratégico de TIC (PETIC)</t>
  </si>
  <si>
    <t>Documento elaborado y socializado</t>
  </si>
  <si>
    <t>Elaborar el documento que contempla el Plan Estratégico de TIC</t>
  </si>
  <si>
    <t>Implementar políticas de seguridad de la Información</t>
  </si>
  <si>
    <t>14 políticas</t>
  </si>
  <si>
    <t>N° de políticas implementas/N° de políticas formuladas</t>
  </si>
  <si>
    <t>Revisar y ajustar las políticas de seguridad existentes</t>
  </si>
  <si>
    <t>Adoptar las políticas con previa revisión y aprobación del Comité de Seguridad</t>
  </si>
  <si>
    <t>Socializar las políticas relacionadas por medios convencionales y alternativos</t>
  </si>
  <si>
    <t>N°  de reuniones de coordinación y asesoría realizadas/N°  de reuniones de coordinación programadas
Calificación vigencia actual - calificación vigencia anterior</t>
  </si>
  <si>
    <t>Liderar la estrategia de coordinación y asesoría para revisar aspectos críticos en la ejecución del PIGA</t>
  </si>
  <si>
    <t>Actualizar, mantener y asegurar el cumplimiento de los requisitos del SIG aplicables a sus procesos</t>
  </si>
  <si>
    <t>1  proceso</t>
  </si>
  <si>
    <t>Componentes  implementados en los Procesos aplicables a sus actividades, actualizados.</t>
  </si>
  <si>
    <t>Oficina de Control Interno</t>
  </si>
  <si>
    <t>6.4. Fortalecer la protección jurídica de la Entidad para que se gestione de manera responsable y oportuna.</t>
  </si>
  <si>
    <t>Mantener la tendencia de disminución de la cuantía de las condenas en contra de la entidad</t>
  </si>
  <si>
    <t>1
Mecanismo</t>
  </si>
  <si>
    <t>1 mecanismo para la construcción de líneas jurisprudenciales en funcionamiento</t>
  </si>
  <si>
    <t>Oficina Asesora Jurídica</t>
  </si>
  <si>
    <t>OBSERVACIONES:</t>
  </si>
  <si>
    <t>Interconectar el sistema de conciliaciones con el ministerio de justicia</t>
  </si>
  <si>
    <t>Modificar los módulos de SINPROC solicitados formalmente para el apoyo al desarrollo de los procesos misionales.  Cuyos procedimientos estén aprobados en el SIG a marzo 15 de 2015.</t>
  </si>
  <si>
    <t>Implementar la primera fase del plan de mejoramiento de INTRANET.</t>
  </si>
  <si>
    <t>Definir y aplicar los puntos de control necesarios para garantizar cumplimiento de las políticas adoptadas</t>
  </si>
  <si>
    <t>Gestionar la implementación del enlace en la INTRANET para consultar las decisiones Ejecutoriadas</t>
  </si>
  <si>
    <t>Diseñar el Subsistema de Gestión de Seguridad y Salud en el Trabajo para la Personería de Bogotá</t>
  </si>
  <si>
    <t>1 Subsistema diseñado</t>
  </si>
  <si>
    <t>Subsistema de Gestión de Seguridad y Salud en el Trabajo diseñado y aprobado.</t>
  </si>
  <si>
    <t>Mejorar la calificación otorgada a la Entidad, como producto de la visita técnica de evaluación, control y seguimiento al PIGA y al cumplimiento normativo ambiental a las normas del Distrito que adelanta la SDA</t>
  </si>
  <si>
    <t>1 estrategia implementada</t>
  </si>
  <si>
    <t>Aumentar la percepción positiva de la calidad de vida laboral y familiar de los servidores de la Entidad, respecto al año anterior</t>
  </si>
  <si>
    <t>(Percepción positiva de la calidad de vida laboral y familiar de los servidores de la Entidad del la vigencia actual - percepción positiva de la calidad de vida laboral y familiar de los servidores de la Entidad en la vigencia anterior / percepción positiva de la calidad de vida laboral y familiar de los servidores de la Entidad en la vigencia anterior) x 100</t>
  </si>
  <si>
    <t xml:space="preserve">Identificar los criterios prioritarios a tener en cuenta para mejorar la percepción de calidad de vida laboral y familiar de los servidores de la Entidad. </t>
  </si>
  <si>
    <t xml:space="preserve">(No de actividades año actual - No de actividades reporte año anterior / No de actividades año de reporte anterior) X 100 </t>
  </si>
  <si>
    <t>Implementar una estrategia para generar en la Entidad una cultura de reconocimiento y estímulo al buen desempeño.</t>
  </si>
  <si>
    <t>Diseñar e implementar una estrategia para evaluar el fortalecimiento de las competencias de los servidores de la Entidad, para cumplir los objetivos estratégicos de la misma.</t>
  </si>
  <si>
    <t>Diseñar e implementar dos estrategias para fortalecer la imagen institucional a través de mensajes masivos y redes sociales</t>
  </si>
  <si>
    <t>Implementar una estrategia de seguimiento a la ejecución del Sistema de Evaluación del Desempeño Laboral en las 61 dependencias de la Entidad</t>
  </si>
  <si>
    <t>Implementar 2 instrumentos para aplicar la metodología establecida para medir el impacto en la Revisión a la Gestión Pública</t>
  </si>
  <si>
    <t>2 Instrumentos implementados</t>
  </si>
  <si>
    <t>N°  de instrumentos implementados /N° de instrumentos programados</t>
  </si>
  <si>
    <t>Realizar la prueba piloto de los instrumentos y los ajustes.</t>
  </si>
  <si>
    <t>Implementar los instrumentos.</t>
  </si>
  <si>
    <t>137 revisiones a la gestión Pública</t>
  </si>
  <si>
    <t>Oficina Asesora de Divulgación y Prensa
Secretaría General  (Dirección de Talento Humano)</t>
  </si>
  <si>
    <t>6.3. Consolidar el SIG y asegurar que se oriente a la excelencia de los servicios y a la satisfacción de la ciudadanía.</t>
  </si>
  <si>
    <t xml:space="preserve">Implementar la campaña </t>
  </si>
  <si>
    <t>Actualizar los componentes</t>
  </si>
  <si>
    <t>Mantener actualizados los componentes</t>
  </si>
  <si>
    <t>Personerías Delegadas de Personería Delegada para la Coordinación del Ministerio Público y Derechos Humanos
- Personería Auxiliar (Línea 143, 24 horas, centros comerciales)
- Personería Delegada para la Coordinación Personerías locales.
- Secretaría General (Dirección de TICs y Dirección Planeación).</t>
  </si>
  <si>
    <t>Dependencias Personería Delegada para la Coordinación del Ministerio Público y Derechos Humanos
- Secretaría General</t>
  </si>
  <si>
    <t>Personerías Delegadas de Personería Delegada para la Coordinación del Ministerio Público y Derechos Humanos
- Personería Delegada para la Coordinación de Veedurías</t>
  </si>
  <si>
    <t>Personería Auxiliar
Secretaría General (Dirección Administrativa y Financiera, Dirección de Tecnologías de Información y Comunicación - DTIC )
Oficina Asesora de Divulgación y Prensa</t>
  </si>
  <si>
    <t>Personería Auxiliar
Personería Delegada  para la Coordinación de Personerías Locales</t>
  </si>
  <si>
    <t>Implementar el procedimiento para la lectura de ciudad que permita generar alertas y tomar decisiones de gestión con oportunidad.</t>
  </si>
  <si>
    <t>Elaborar los instrumentos para consolidar el control de impacto.</t>
  </si>
  <si>
    <t>Seguimiento a la ejecución contractual del Plan de Desarrollo Local para el eje estructural: “UN TERRITORIO QUE ENFRENTA EL CAMBIO CLIMÁTICO Y SE ORDENA ALREDEDOR DEL AGUA"</t>
  </si>
  <si>
    <t>Implementar mesas de trabajo bimestral entre primera y segunda instancia, con el fin de fortalecer en términos de calidad y efectividad la acción disciplinaria</t>
  </si>
  <si>
    <t>Personería Delegada  para la Coordinación de Asuntos Disciplinarios 
Dirección de Tecnologías de Información y Comunicación - DTIC</t>
  </si>
  <si>
    <t>Identificar los asuntos disciplinarios que legalmente puedan tramitarse bajo la modalidad de procedimiento verbal con 46 citaciones para culminar con 30 fallos</t>
  </si>
  <si>
    <t>Producir 2 mensajes institucionales de televisión
Generar alianza estratégica Autoridad Nacional de Televisión</t>
  </si>
  <si>
    <t>Incrementar en un 10% mensual el número  de seguidores y fans de las redes sociales de la Personería
Divulgar el 100% de los mensajes y contenidos relacionados con la gestión de la Personería.</t>
  </si>
  <si>
    <t>Diseñar y ejecutar estrategia de comunicación.    
Hacer seguimiento a la estrategia de comunicación interna implementada.</t>
  </si>
  <si>
    <t>Redefinir los criterios de intervención, operativos y de control de gestión de la intervención procesal del  Ministerio Público e implementar.</t>
  </si>
  <si>
    <t>Secretaría General,  Secretaría General ( Dirección de Tecnologías de Información y Comunicación - DTIC)</t>
  </si>
  <si>
    <t>Secretaría General,  Secretaría General (Dirección de Tecnologías de Información y Comunicación - DTIC)</t>
  </si>
  <si>
    <t>Secretaría General (Dirección de Talento Humano)</t>
  </si>
  <si>
    <t>Diseñar contenidos y método de evaluación de las capacitaciones</t>
  </si>
  <si>
    <t>Incluir dentro del PIC</t>
  </si>
  <si>
    <t>Realizar la capacitación</t>
  </si>
  <si>
    <t>Evaluar la eficacia de la capacitación</t>
  </si>
  <si>
    <t>Revisar prácticas desarrolladas anteriormente con respecto a evaluaciones de satisfacción</t>
  </si>
  <si>
    <t>Secretaría General, 
Personería Delegada para la Coordinación del Ministerio Público y Derechos Humanos
Personería Auxiliar</t>
  </si>
  <si>
    <t>Establecer los lineamientos para articular y organizar las fuentes de información relacionadas con las evaluaciones de satisfacción disponibles.</t>
  </si>
  <si>
    <t>Diseñar y desarrollar las herramientas tecnológicas para la aplicación de la metodología de evaluación de satisfacción de usuarios</t>
  </si>
  <si>
    <t>Secretaría General, 
Personería Delegada para la Coordinación del Ministerio Público y Derechos Humanos</t>
  </si>
  <si>
    <t>Coordinar la socialización de las herramientas de evaluación de satisfacción de usuarios por medios convencionales y alternativos.</t>
  </si>
  <si>
    <t>Secretaría General (Dirección de Tecnologías de Información y Comunicación - DTIC)</t>
  </si>
  <si>
    <t>Secretaría General (Dirección de Tecnologías de Información y Comunicación - DTIC, Dirección Administrativa y Financiera)</t>
  </si>
  <si>
    <t>N°  de componentes implementados/N°  de componentes programados</t>
  </si>
  <si>
    <t>Implementar en la página Web, las estrategias de gobierno en línea aplicables a las páginas públicas de los componentes:  Información en línea, Interacción en línea y transacción en línea.</t>
  </si>
  <si>
    <t>Dar sostenibilidad a la campaña de construcción de ciudadano para la difusión de valores, concientización de deberes y protección de derechos a través de la sensibilización y la entrega de 600.000 libros</t>
  </si>
  <si>
    <t>Actividades ejecutadas/ actividades programadas</t>
  </si>
  <si>
    <t xml:space="preserve">Secretaría General (Dirección Administrativa y Financiera) </t>
  </si>
  <si>
    <t>Secretaría General (Dirección Administrativa y Financiera , Dirección de Talento Humano)</t>
  </si>
  <si>
    <t>Secretaría General (Dirección de Talento Humano) , en coordinación con todas las dependencias de la Entidad</t>
  </si>
  <si>
    <t>Secretaría General (Dirección de Talento Humano), en coordinación con todas las dependencias de la Entidad</t>
  </si>
  <si>
    <t xml:space="preserve">Secretaría General (Dirección de Planeación) </t>
  </si>
  <si>
    <t>Secretaría General (Dirección de Talento Humano), Oficina Asesora de Divulgación y Prensa</t>
  </si>
  <si>
    <t>Secretaría General (Dirección Administrativa y Financiera, Dirección de Tecnologías de Información y Comunicación - DTIC)</t>
  </si>
  <si>
    <t>Desarrollar acciones que contribuyan al cumplimiento del proyecto " Modernizar y fortalecer los procesos misionales y de apoyo de la Personería de Bogotá"</t>
  </si>
  <si>
    <t>N°  de servidores y contratistas formados en habilidad y/o competencia/ N°  de servidores y contratistas en servicio al público (380)</t>
  </si>
  <si>
    <t>Liderar la generación de mecanismos que faciliten la actualización del SIG, para  su implementación en cada uno de los procesos que lo componen.</t>
  </si>
  <si>
    <t xml:space="preserve">Personerías Delegadas de Personería Delegada para la Coordinación del Ministerio Público y Derechos Humano
- CAC
- PAS
-GRC
- AUDIENCIAS PÚBLICAS </t>
  </si>
  <si>
    <t xml:space="preserve">Personería Delegada para la Coordinación del Ministerio Público y Derechos Humanos
</t>
  </si>
  <si>
    <t>1 programa implementado</t>
  </si>
  <si>
    <t>Implementar un programa especial de cualificación e integración de la gestión de los requerimientos ciudadanos</t>
  </si>
  <si>
    <t xml:space="preserve">Desarrollar un esquema de atención a ciudadanos en condición especial de salud mental </t>
  </si>
  <si>
    <t>Elaborar y socializar un protocolo de atención de personas en condición de discapacidad física.</t>
  </si>
  <si>
    <t>Número de actividades ejecutadas/ Número de actividades programadas</t>
  </si>
  <si>
    <t>Realizar lectura de ciudad a través de la generación de alertas con base en los requerimientos ciudadanos.</t>
  </si>
  <si>
    <t xml:space="preserve">Nº. de revisiones que generen alertas de impacto / Nº de 
Revisiones realizadas
</t>
  </si>
  <si>
    <t xml:space="preserve">Evaluación del impacto de las alertas </t>
  </si>
  <si>
    <t>N° de decisiones materializadas / N°  de peticiones de Ministerio Público, para materializar las decisiones de las Alcaldías Locales e inspecciones</t>
  </si>
  <si>
    <t>N° de decisiones de fondo de las Alcaldías Locales e Inspecciones/ N°  de peticiones de Ministerio Público, para que se adopte decisiones de fondo</t>
  </si>
  <si>
    <t xml:space="preserve">Realizar las peticiones de Ministerio Público </t>
  </si>
  <si>
    <t xml:space="preserve">Evaluar las decisiones </t>
  </si>
  <si>
    <t xml:space="preserve">Diseñar y aplicar el esquema de revisión integral </t>
  </si>
  <si>
    <t xml:space="preserve">Secretaría General (Dirección de Talento Humano)
- Personerías Delegadas de Personería Delegada para la Coordinación del Ministerio Público y Derechos Humanos
</t>
  </si>
  <si>
    <t>Secretaría General, (Secretaría General y Dirección de Tecnologías de Información y Comunicación - DTIC)</t>
  </si>
  <si>
    <t>Secretaría General,  (Dirección de Tecnologías de Información y Comunicación - DTIC), Oficina Asesora de Divulgación y Prensa</t>
  </si>
  <si>
    <t>Secretaría General,  (Dirección de Tecnologías de Información y Comunicación - DTIC)</t>
  </si>
  <si>
    <t>89 Mesas de aprendizaje</t>
  </si>
  <si>
    <t>Realizar los procesos necesarios que permitan desarrollar habilidades y/o competencias en temas:
- Tutela
- CPACA
-Atención a público difícil</t>
  </si>
  <si>
    <t>Personería Auxiliar ( Línea 143, 24 horas, centros comerciales)</t>
  </si>
  <si>
    <t>Personerías Delegadas de Personería Delegada para la Coordinación del Ministerio Público y Derechos Humanos
- Personería Auxiliar ( Línea 143, 24 horas, centros comerciales)
- Personería Delegada Coordinación Personerías locales.
- Secretaría General (Subdirección de Gestión Documental y Recursos Físicos - Correspondencia)</t>
  </si>
  <si>
    <t>30% incremento</t>
  </si>
  <si>
    <t>N° de  requerimientos ciudadanos  con seguimiento en el período actual / N° de  requerimientos ciudadanos  con seguimiento en el período anterior</t>
  </si>
  <si>
    <t xml:space="preserve">1 Programa implementado </t>
  </si>
  <si>
    <t>Ampliar la cobertura de atención de requerimientos ciudadanos en la Personería de Bogotá</t>
  </si>
  <si>
    <t>Ampliar presencia en (2) nuevos Puntos de Atención en Centros Comerciales para ampliar la cobertura del Programa Personería 24 Horas.</t>
  </si>
  <si>
    <t xml:space="preserve">
Personería Delegada  para la Coordinación de Personerías Locales
Oficina Asesora de Divulgación y Prensa</t>
  </si>
  <si>
    <t>N° de actividades realizadas/No de actividades programadas</t>
  </si>
  <si>
    <t>Personería Delegada para Coordinación de Veedurías  y 
Personerías Delegadas</t>
  </si>
  <si>
    <t xml:space="preserve">N° de libros entregados </t>
  </si>
  <si>
    <t>600.000 libros entregados</t>
  </si>
  <si>
    <t>N°  de espacios de reflexión realizados</t>
  </si>
  <si>
    <t>Desarrollar e institucionalizar rutas para la instauración y efectivo seguimiento a las denuncias, demandas y acciones disciplinarias,  respecto de asuntos de competencia de las áreas de Ministerio Público y protección de Derechos Humanos.</t>
  </si>
  <si>
    <t>Definir criterios y alcance de intervención en escenarios de riesgo de vulneración de derechos (presencia disuasiva)</t>
  </si>
  <si>
    <t>Lograr que el 60% de los funcionarios de los procesos misionales conozcan y usen las herramientas de Mapas de Funcionamiento y Radar en e cumplimiento de sus funciones</t>
  </si>
  <si>
    <t>Aplicación móvil diseñada e implementada</t>
  </si>
  <si>
    <t>Diseñar y poner en funcionamiento una aplicación móvil para el acceso de ciudadanos a las guías de gestión de los requerimientos ciudadanos</t>
  </si>
  <si>
    <t xml:space="preserve">Diseñar e implementar  estrategia que fortalezca la cultura del autocontrol. </t>
  </si>
  <si>
    <t>Establecer un mecanismo que recopile y sistematice las actuaciones procesales más relevantes incluidos fallos de tutela con el fin de construir las líneas jurisprudenciales que puedan orientar la defensa judicial de la Entidad</t>
  </si>
  <si>
    <t>Identificar y ubicar los procesos judiciales en los que se ha vinculado a la Entidad
Sistematizar las actuaciones procesales más relevantes
Construir las líneas jurisprudenciales pertinentes y favorables para la defensa judicial de la Entidad
Sistematizar los fallos de tutela 
Construir las líneas jurisprudenciales
Definir las temáticas para posible litigio estratégico</t>
  </si>
  <si>
    <t>1 Política actualizada</t>
  </si>
  <si>
    <t xml:space="preserve">1 Campaña </t>
  </si>
  <si>
    <t>Campaña implementada 
No de funcionarios que entienden y apropian los principios y valores</t>
  </si>
  <si>
    <t>Rediseñar o actualizar el documento de Principios y Valores Éticos de la Entidad.</t>
  </si>
  <si>
    <t>Implementar una campaña de difusión y apropiación de los principios y Valores Éticos de la Entidad</t>
  </si>
  <si>
    <t>Proyectar el Acto Administrativo que adopta el documento actualizado de Principios y Valores Éticos de la Entidad.</t>
  </si>
  <si>
    <t>Implementar los instrumentos y/o  herramientas de socialización permanente de los principios y valores éticos de la Entidad.</t>
  </si>
  <si>
    <t>550 funcionarios</t>
  </si>
  <si>
    <t>Diseñar e implementar el instrumento que permita conocer la apropiación de los principios y valores por parte de los funcionarios.</t>
  </si>
  <si>
    <t>Personería Delegada para la Coordinación del Ministerio Público y Derechos Humanos
Personería Delegada  para la Coordinación de Personerías Locales</t>
  </si>
  <si>
    <t>81 espacios de reflexión</t>
  </si>
  <si>
    <t>Generar espacios de reflexión que involucren potenciales agentes vulneradores y/o población vulnerable (28 módulos 2014+13 módulos 2015- P.D.C.MP Y DDHH) 
(40 P.D.C. Locales)</t>
  </si>
  <si>
    <t>Sistematizar y reportar los resultados de los espacios de reflexión
(28 módulos 2014+13 módulos 2015- P.D.C.MP Y DDHH) 
(40 P.D.C. Locales)</t>
  </si>
  <si>
    <t>1 manual de ruta de denuncia como garante de derechos</t>
  </si>
  <si>
    <t>Manual de ruta de denuncia como garante de derechos implementado</t>
  </si>
  <si>
    <t>Implementar la metodología de evaluación de la satisfacción de los ciudadanos y materialización de sus derechos</t>
  </si>
  <si>
    <t>1 metodología implementada</t>
  </si>
  <si>
    <t>N° de requerimientos evaluados como satisfactorios/ N° total de requerimientos evaluados</t>
  </si>
  <si>
    <t>Generar informe con recomendaciones de mejora.</t>
  </si>
  <si>
    <t xml:space="preserve">Evaluar y generar informe de la percepción de los usuarios internos </t>
  </si>
  <si>
    <t xml:space="preserve">Secretaría General </t>
  </si>
  <si>
    <t xml:space="preserve">Diseñar estrategias que fortalezca la cultura del autocontrol </t>
  </si>
  <si>
    <t xml:space="preserve">Secretaría General (Dirección de Talento Humano)
</t>
  </si>
  <si>
    <t>Adecuar y/o construir el cuarto de almacenamiento de residuos peligrosos, cumpliendo las normas técnicas requeridas y asegurándose de que responda a las necesidades de la Entidad.</t>
  </si>
  <si>
    <t xml:space="preserve">Guías revisadas y actualizadas / Total de Guías </t>
  </si>
  <si>
    <t>Secretaría General
Oficina Asesora Jurídica</t>
  </si>
  <si>
    <t>Actualizar y/o diseñar  módulos temáticos con contenidos no retóricos para la difusión de Derechos y Deberes 
(28 módulos 2014+13 módulos 2015- P.D.C.MP Y DDHH) 
(40 P.D.C. Locales)</t>
  </si>
  <si>
    <t>Capacitar por lo menos 400 servidores públicos incluyendo todas las sedes en temas ambientales (Separación en la fuente, ahorro y uso eficiente del agua y energía eléctrica, protocolo de manejo de residuos peligrosos y aprovechables, eco-conducción).</t>
  </si>
  <si>
    <t>Extender la cobertura de acciones preventivas y correctivas y de seguimiento contempladas en el Plan de Acción del PIGA,  para el uso de recursos agua, energías y luminarias, a todas las sedes de la Personería de Bogotá.</t>
  </si>
  <si>
    <t>Estrategia diseñada e implementada</t>
  </si>
  <si>
    <t>Actualizar la política de prevención del daño antijurídico de la Personería de Bogotá</t>
  </si>
  <si>
    <t>Política actualizada</t>
  </si>
  <si>
    <t xml:space="preserve">% de Asistencia período actual - % de asistencia período anterior 
% de conciliaciones efectivas período actual - % de conciliaciones efectivas período anterior </t>
  </si>
  <si>
    <t>Hacer seguimiento a la materialización de los derechos, mediante llamadas telefónicas, correos electrónicos  o cualquier medio que permita  verificar si la gestión adelantada por las P.L. lograron el restablecimiento del derecho</t>
  </si>
  <si>
    <t>Realizar 137 revisiones a la gestión pública relevantes y de impacto, de acuerdo a la lectura de los temas de ciudad y del ciudadano</t>
  </si>
  <si>
    <t xml:space="preserve">Implementar en diez (10) localidades priorizadas un  esquema de revisión integral de la gestión de las Alcaldías Locales e Inspecciones de Policía, para propender su eficacia y efectividad. </t>
  </si>
  <si>
    <t>N° de módulos nuevos de apoyo implementados / N° módulos nuevos de apoyo requeridos</t>
  </si>
  <si>
    <t xml:space="preserve">Mecanismo planteados / Mecanismos programados  </t>
  </si>
  <si>
    <t>Realizar el seguimiento sobre la implementación de los mecanismos definidos para la actualización de los componentes del SIG.</t>
  </si>
  <si>
    <t>Implementar un mecanismo para asegurar que se incluya en las obligaciones contractuales el cumplimiento de la normatividad ambiental vigente /certificaciones ambientales y Guía Ambiental para el Sector de la Construcción, en los contratos de obra pública).</t>
  </si>
  <si>
    <t>Todas las Instancias de Coordinación de la Entidad:
Secretaría General y Direcciones
Personerías Delegadas para la Coordinación  de Ministerio Público y Derechos Humanos, Veeduría, Personerías Locales, Asuntos Disciplinarios y sus P. Delegadas.
Oficina Asesora de Divulgación y Prensa
Personería Auxiliar
Oficina de Control Interno</t>
  </si>
  <si>
    <t>N° de servidores que demostraron adquisición o fortalecimiento de competencias / N° de servidores evaluados</t>
  </si>
  <si>
    <t>N°  de procesos corregidos derivados de la auditoria 2014/N° de procesos identificados con plan de mejoramiento derivados de auditoria 2014.</t>
  </si>
  <si>
    <t>Decidir de fondo 438 Investigaciones disciplinarias  de vigencias anteriores a 1 de enero de 2014</t>
  </si>
  <si>
    <t>PLAN OPERATIVO ANUAL</t>
  </si>
  <si>
    <t>EJECUCIÓN PLANEADA</t>
  </si>
  <si>
    <t>TOTAL PROGRAMADO</t>
  </si>
  <si>
    <t>EJECUCIÓN ACUMULADA</t>
  </si>
  <si>
    <t>I TRIMESTRE</t>
  </si>
  <si>
    <t>II TRIMESTRE</t>
  </si>
  <si>
    <t>III TRIMESTRE</t>
  </si>
  <si>
    <t>IV TRIMESTRE</t>
  </si>
  <si>
    <t>ENERO</t>
  </si>
  <si>
    <t>FEBRERO</t>
  </si>
  <si>
    <t>MARZO</t>
  </si>
  <si>
    <t>TOTAL TRIMESTRE</t>
  </si>
  <si>
    <t>ABRIL</t>
  </si>
  <si>
    <t>MAYO</t>
  </si>
  <si>
    <t>JUNIO</t>
  </si>
  <si>
    <t>JULIO</t>
  </si>
  <si>
    <t>AGOSTO</t>
  </si>
  <si>
    <t>SEPTIEMBRE</t>
  </si>
  <si>
    <t>OCTUBRE</t>
  </si>
  <si>
    <t>NOVIEMBRE</t>
  </si>
  <si>
    <t>DICIEMBRE</t>
  </si>
  <si>
    <t>Programado</t>
  </si>
  <si>
    <t>Ejecutado</t>
  </si>
  <si>
    <t>Implementar programa metodológico  y el esquema de control que permita evaluar los puntos de control en las Delegadas y en Secretaria Común, al igual que los procesos de notificación y/o comunicación dentro de las diferentes etapas procesales.</t>
  </si>
  <si>
    <t xml:space="preserve">Revisar jurídicamente las guías de atención </t>
  </si>
  <si>
    <t>Mantener actualizadas las guías de atención</t>
  </si>
  <si>
    <t>5.2. Gestionar oportunamente la materialización, visibilización y/o sanción, frente a la vulneración de derechos.</t>
  </si>
  <si>
    <t>RESPONSABLE:</t>
  </si>
  <si>
    <t xml:space="preserve">
Secretaría General (Dirección Administrativa y Financiera)
Secretaría General (Dirección de Planeación)</t>
  </si>
  <si>
    <t xml:space="preserve">
Secretaría General (Dirección Administrativa y Financiera)</t>
  </si>
  <si>
    <t>Implementar mesas de aprendizaje e interacción que permitan recolectar, unificar y difundir el "saber-hacer" de la atención al ciudadano. (65 mesas de aprendizaje)</t>
  </si>
  <si>
    <t>Implementar Mesas de Aprendizaje de la Línea 143 y los Puntos de Atención en Centros Comerciales, que permita la efectiva socialización de las directrices del programa, discutir casos críticos para la unificación de criterios en su atención y retroalimentar las guías de los mapas de funcionamiento (24 mesas de aprendizaje)</t>
  </si>
  <si>
    <t>PROMEDIO</t>
  </si>
  <si>
    <t xml:space="preserve">EJECUTADO Vs. PROGRAMADO  </t>
  </si>
  <si>
    <t xml:space="preserve">Estudiar la política vigente de prevención del daño antijurídico de la Personería de Bogotá  y presentar el informe correspondiente 
Elaborar y presentar propuesta de nueva política de prevención del daño antijurídico 
Aprobar y socializar de la nueva política de prevención del daño antijurídico a través de resolución. </t>
  </si>
  <si>
    <t>Mayor a 66,03</t>
  </si>
  <si>
    <t xml:space="preserve">1 punto de aumento </t>
  </si>
  <si>
    <t>PERSONERO DE BOGOTÁ, D.C.</t>
  </si>
  <si>
    <t>VoBo. Dra. Luz Ángela Gómez Hermida - Secretaría General</t>
  </si>
  <si>
    <t>VoBo. Dra. Nidia Judith Arias Piragua - Directora de Planeación</t>
  </si>
  <si>
    <r>
      <t xml:space="preserve">Personería Delegada para la Coordinación del Ministerio Público y Derechos Humanos </t>
    </r>
    <r>
      <rPr>
        <b/>
        <sz val="12"/>
        <rFont val="Century Gothic"/>
        <family val="2"/>
      </rPr>
      <t>(Dependencias)</t>
    </r>
    <r>
      <rPr>
        <sz val="12"/>
        <rFont val="Century Gothic"/>
        <family val="2"/>
      </rPr>
      <t xml:space="preserve">
- Oficina Asesora de Divulgación y Prensa</t>
    </r>
  </si>
  <si>
    <t xml:space="preserve">N° de multas  recaudadas /  N° de solicitudes de ejecución de multas presentadas por Ministerio Público </t>
  </si>
  <si>
    <t>Aplicar el instrumento para la revisión contractual. 
Generar las alertas si hay lugar a ello.</t>
  </si>
  <si>
    <t>Elaborar un documento que establezca los criterios y el alcance de la intervención de la  Personería en escenarios de riesgo de vulneración de derechos.</t>
  </si>
  <si>
    <t>Diseñar los instrumentos y/o  herramientas, para la socialización y difusión permanente de los principios y/o valores adoptados por la Entidad.</t>
  </si>
  <si>
    <t>P. Delegada para Coordinación de Veedurías  y 
Personerías Delegadas
Personería Delegada  para la Coordinación de Personerías Locales y Personerías Locales</t>
  </si>
  <si>
    <t>RICARDO MARÍA CAÑÓN PRIETO</t>
  </si>
  <si>
    <t>VoBo. Dr. Carlos Germán Caycedo Espinel - Personero Delegado para la Coordinación del Ministerio Público y Derechos Humanos</t>
  </si>
  <si>
    <t>N°  de puntos nuevos de recepción de requerimientos ciudadanos acumulado/ N°  de puntos de recepción de requerimientos ciudadanos planeados para el cuatrienio</t>
  </si>
  <si>
    <t>Implementar módulo de PREDIS</t>
  </si>
  <si>
    <t>Implementar módulo de OPGET</t>
  </si>
  <si>
    <t>Implementar módulo de LIMAY</t>
  </si>
  <si>
    <t>Implementar módulo de SISCO</t>
  </si>
  <si>
    <t>Priorizar y focalizar la atención del Centro de Conciliación encaminada a la atención de la población con dificultades de acceso a la justicia.</t>
  </si>
  <si>
    <t>1.800  procesos con decisión de fondo</t>
  </si>
  <si>
    <t>Descongestionar y dar celeridad a 1.800 procesos disciplinarios, garantizando el cumplimiento de los términos procesales</t>
  </si>
  <si>
    <t>Decidir 1.362  Indagaciones Preliminares de vigencias anteriores al 1 de julio de 2014; con auto de Apertura de Investigación, Archivo, Citación Audiencia proceso verbal.</t>
  </si>
  <si>
    <t>6.1. Actualizar los recursos físicos, tecnológicos y organizacionales en función del óptimo logro de los objetivos del PEI.</t>
  </si>
  <si>
    <t>Actualizar el Reglamento de Conciliación de la Personería de Bogotá, D.C. bajo criterios de focalización y priorización del servicio</t>
  </si>
  <si>
    <t>Efectuar Seguimiento a 1.397 procesos  y dar cumplimiento al plan de mejoramiento a tercer trimestres de 2015, identificados en la auditoría de 2014.</t>
  </si>
  <si>
    <t>N° de procesos con cumplimiento  en los términos procesales /N° de procesos vigentes</t>
  </si>
  <si>
    <t>Efectuar reuniones mensuales con las Coordinaciones de Veedurías y Personerías Locales para determinar aspectos relevantes  que pueden generar acciones disciplinarias.</t>
  </si>
  <si>
    <t>Elaborar informe del cumplimiento en los términos procesales del Eje Disciplinario, para el segundo semestre de 2015 y formular planes de mejoramiento.</t>
  </si>
  <si>
    <t>Programar el Fondo de Desarrollo Local a visitar, Seleccionar y revisar los contratos del Eje 2 de las vigencias 2013-2014, y posteriormente elaborar los informes a que haya lugar.</t>
  </si>
  <si>
    <t>Realizar Revisión y Seguimiento a los contratos suscritos por 14 Fondos de Desarrollo  Local.</t>
  </si>
  <si>
    <t>Revisión contractual del  80% de los contratos suscritos por los Fondos de Desarrollo Local, correspondientes  a los proyectos del Eje 2 (Vigencias  2013 - 2014).</t>
  </si>
  <si>
    <t>Verificar y hacer seguimiento con una periodicidad definida en función de número de procesos a cargo al correcto funcionamiento y estructura de las 62 OCID (art.76), con un mínimo de 124 visitas.</t>
  </si>
  <si>
    <t xml:space="preserve">62 oficinas evaluadas </t>
  </si>
  <si>
    <t>FECHA DE ELABORACIÓN: octubre de 2015</t>
  </si>
  <si>
    <t>25 guías</t>
  </si>
  <si>
    <t>Elaborar guías de gestión efectiva por Comité de Validación (25 guías)</t>
  </si>
  <si>
    <t>1 convenio</t>
  </si>
  <si>
    <t>Validar las guías de gestión efectiva por el Comité de Validación y las dependencias cruzadas  (25 guías)</t>
  </si>
  <si>
    <t>Socializar  e implementar  las guías de gestión efectiva por la Coordinación y las dependencias. (25 guías)</t>
  </si>
  <si>
    <t>Socializar  a los servidores públicos el documento diseñado, para su implementación</t>
  </si>
  <si>
    <t>Evaluar y hacer seguimiento a  las 62 Oficinas de Control Interno Disciplinario del Distrito, con el fin de ejercer vigilancia, seguimiento y control.</t>
  </si>
  <si>
    <t>PRODUCTO</t>
  </si>
  <si>
    <t>PRIMER TRIMESTRE</t>
  </si>
  <si>
    <t>SEGUNDO TRIMESTRE</t>
  </si>
  <si>
    <t>TERCER TRIMESTRE</t>
  </si>
  <si>
    <t>CUARTO TRIMESTRE</t>
  </si>
  <si>
    <t>TOTAL AÑO</t>
  </si>
  <si>
    <t>LÍNEA BASE</t>
  </si>
  <si>
    <t xml:space="preserve">FECHA DE ELABORACIÓN: </t>
  </si>
  <si>
    <t xml:space="preserve">ABRIL </t>
  </si>
  <si>
    <t>META OPERATIVA</t>
  </si>
  <si>
    <t>OBJETIVO DEL PROCESO</t>
  </si>
  <si>
    <t>Versión:</t>
  </si>
  <si>
    <t>Página:</t>
  </si>
  <si>
    <t>Vigente desde:</t>
  </si>
  <si>
    <r>
      <t xml:space="preserve">Código: </t>
    </r>
    <r>
      <rPr>
        <sz val="12"/>
        <color theme="1"/>
        <rFont val="Arial"/>
        <family val="2"/>
      </rPr>
      <t>01-FR-03</t>
    </r>
  </si>
  <si>
    <t>CONTROL DE CAMBIOS</t>
  </si>
  <si>
    <r>
      <t>CÓDIGO DEL DOCUMENTO</t>
    </r>
    <r>
      <rPr>
        <sz val="11"/>
        <rFont val="Arial"/>
        <family val="2"/>
      </rPr>
      <t>:</t>
    </r>
  </si>
  <si>
    <t>FECHA DE VERSIÓN 1:</t>
  </si>
  <si>
    <t>dd / mm / aaaa</t>
  </si>
  <si>
    <t>Versión</t>
  </si>
  <si>
    <t>Descripción</t>
  </si>
  <si>
    <t>CONTROL DE ACTUALIZACIONES</t>
  </si>
  <si>
    <t>Motivo de la Modificación</t>
  </si>
  <si>
    <t>Fecha  Modificación</t>
  </si>
  <si>
    <t>No. Páginas Modificadas</t>
  </si>
  <si>
    <t>Responsable 
Solicitud Cambio</t>
  </si>
  <si>
    <t>DD</t>
  </si>
  <si>
    <t>MM</t>
  </si>
  <si>
    <t>AAAA</t>
  </si>
  <si>
    <t>Elaboró:</t>
  </si>
  <si>
    <t>Revisó:</t>
  </si>
  <si>
    <t>Aprobó:</t>
  </si>
  <si>
    <t>CAMPO</t>
  </si>
  <si>
    <t>DESCRIPCIÓN</t>
  </si>
  <si>
    <t>FORMATO DE PLAN OPERATIVO ANUAL</t>
  </si>
  <si>
    <t>INSTRUCCIONES PARA EL DILIGENCIAMIENTO DEL FORMATO DE PLAN OPERATIVO ANUAL</t>
  </si>
  <si>
    <t>OBJETIVO DEL PROCESO:</t>
  </si>
  <si>
    <t>META OPERATIVA:</t>
  </si>
  <si>
    <t>MAGNITUD PROGRAMADA META OPERATIVA</t>
  </si>
  <si>
    <t>MAGNITUD PROGRAMADA META OPERATIVA:</t>
  </si>
  <si>
    <t>INDICADOR(ES) DE LA META OPERATIVA:</t>
  </si>
  <si>
    <t>INDICADOR(ES) DE LA META OPERATIVA</t>
  </si>
  <si>
    <t>FÓRMULA DEL (LOS) INDICADOR(ES)</t>
  </si>
  <si>
    <t>FÓRMULA DEL (LOS) INDICADOR(ES):</t>
  </si>
  <si>
    <r>
      <t xml:space="preserve">Señale las </t>
    </r>
    <r>
      <rPr>
        <b/>
        <sz val="12"/>
        <rFont val="Arial"/>
        <family val="2"/>
      </rPr>
      <t>variables</t>
    </r>
    <r>
      <rPr>
        <sz val="12"/>
        <rFont val="Arial"/>
        <family val="2"/>
      </rPr>
      <t xml:space="preserve"> que entreguen información cuantitativa respecto del desempeño (gestión o resultados) en el cumplimiento de la meta operativa programada.</t>
    </r>
  </si>
  <si>
    <t>LÍNEA BASE:</t>
  </si>
  <si>
    <r>
      <t xml:space="preserve">Indique el </t>
    </r>
    <r>
      <rPr>
        <b/>
        <sz val="12"/>
        <rFont val="Arial"/>
        <family val="2"/>
      </rPr>
      <t>valor histórico</t>
    </r>
    <r>
      <rPr>
        <sz val="12"/>
        <rFont val="Arial"/>
        <family val="2"/>
      </rPr>
      <t xml:space="preserve"> (cantidad) que se tiene del cumplimiento de la meta (porcentual o absoluto) .  En caso de no disponer de información ingrese S.I. (sin información) o N.A. (no aplica) cuando no se requiera de ésta.</t>
    </r>
  </si>
  <si>
    <r>
      <t xml:space="preserve">Señale el </t>
    </r>
    <r>
      <rPr>
        <b/>
        <sz val="12"/>
        <rFont val="Arial"/>
        <family val="2"/>
      </rPr>
      <t>nombre del (los) indicador(es)</t>
    </r>
    <r>
      <rPr>
        <sz val="12"/>
        <rFont val="Arial"/>
        <family val="2"/>
      </rPr>
      <t>, de acuerdo con las variables de medición de la meta operativa programada.</t>
    </r>
  </si>
  <si>
    <r>
      <t>Indique el</t>
    </r>
    <r>
      <rPr>
        <b/>
        <sz val="12"/>
        <rFont val="Arial"/>
        <family val="2"/>
      </rPr>
      <t xml:space="preserve"> valor</t>
    </r>
    <r>
      <rPr>
        <sz val="12"/>
        <rFont val="Arial"/>
        <family val="2"/>
      </rPr>
      <t xml:space="preserve"> (cantidad) que se espera alcance la meta y que se refeleje en el indicador (porcentual o absoluto)  </t>
    </r>
  </si>
  <si>
    <r>
      <t xml:space="preserve">Registre </t>
    </r>
    <r>
      <rPr>
        <b/>
        <sz val="12"/>
        <rFont val="Arial"/>
        <family val="2"/>
      </rPr>
      <t>la(s) meta(s)</t>
    </r>
    <r>
      <rPr>
        <sz val="12"/>
        <rFont val="Arial"/>
        <family val="2"/>
      </rPr>
      <t xml:space="preserve"> que permitirá(n) la consecución del objetivo del Proceso al cual corresponde el POA. Se entiende por Meta como el valor que se espera alcance el indicador (porcentual o absoluto). Se redacta con un verbo en infinitivo fuerte y realizable.</t>
    </r>
  </si>
  <si>
    <t>PRODUCTO:</t>
  </si>
  <si>
    <r>
      <t xml:space="preserve">Señale cuáles son los </t>
    </r>
    <r>
      <rPr>
        <b/>
        <sz val="12"/>
        <rFont val="Arial"/>
        <family val="2"/>
      </rPr>
      <t>productos finales</t>
    </r>
    <r>
      <rPr>
        <sz val="12"/>
        <rFont val="Arial"/>
        <family val="2"/>
      </rPr>
      <t xml:space="preserve"> (bienes y servicios que entrega) como resultado del cumplimiento de las metas operativas establecidas. </t>
    </r>
  </si>
  <si>
    <t>ACCIONES OPERATIVAS:</t>
  </si>
  <si>
    <r>
      <t xml:space="preserve">Indique las </t>
    </r>
    <r>
      <rPr>
        <b/>
        <sz val="12"/>
        <rFont val="Arial"/>
        <family val="2"/>
      </rPr>
      <t>acciones</t>
    </r>
    <r>
      <rPr>
        <sz val="12"/>
        <rFont val="Arial"/>
        <family val="2"/>
      </rPr>
      <t xml:space="preserve"> relevantes y necesarias para  el cumplimiento de las metas operativas establecidas.</t>
    </r>
  </si>
  <si>
    <t>RESPONSABLES:</t>
  </si>
  <si>
    <t>EJECUCIÓN PLANEADA:</t>
  </si>
  <si>
    <t>Registre la denominación del empleo de nivel directivo (Jefes de Dependencias) del (los) responsable(s) líder(es) y operativo(s) en la consecución de las metas establecidas.</t>
  </si>
  <si>
    <t>En esta sección encontrará los doce meses del año, agrupados por trimestre. A su vez, cada mes y cada trimestre se conforman por las celdas correspondientes a lo programado y a lo ejecutado. Cuando se trate de la programación, registre en la celda correspondiente a la columna PROGRAMADO, la magnitud de la meta correspondiente a cada período. Cuando se trate del reporte de avance, registre en la celda EJECUTADO, el valor correspondiente a lo ejecutado de la meta en el período.</t>
  </si>
  <si>
    <t>TOTAL PROGRAMADO:</t>
  </si>
  <si>
    <t>Espacio de cálculo del total programado pre- diligenciado por la Dirección de Planeación.</t>
  </si>
  <si>
    <t>EJECUCIÓN ACUMULADA:</t>
  </si>
  <si>
    <t>Espacio de cálculo del total de la ejecución acumulada pre- diligenciado por la Dirección de Planeación.</t>
  </si>
  <si>
    <t>Espacio de cálculo del total programado vs. el total de la ejecución acumulada pre- diligenciado por la Dirección de Planeación.</t>
  </si>
  <si>
    <t>1 de 1</t>
  </si>
  <si>
    <t>F</t>
  </si>
  <si>
    <t>R</t>
  </si>
  <si>
    <t>DESCRIPCIÓN DE LA  MODIFICACIÓN</t>
  </si>
  <si>
    <t>Suad Yusseth Fonseca Molina / Profesional Especializado 222-02 / Proceso Direccionamiento Estratégico</t>
  </si>
  <si>
    <t>José Vicente Casas Díaz / Director de Planeación / Proceso Direccionamiento Estratégico</t>
  </si>
  <si>
    <r>
      <t xml:space="preserve">NOMBRE DEL DOCUMENTO:
</t>
    </r>
    <r>
      <rPr>
        <sz val="11"/>
        <rFont val="Arial"/>
        <family val="2"/>
      </rPr>
      <t>FORMATO DE PLAN OPERATIVO ANUAL</t>
    </r>
  </si>
  <si>
    <t>ACCIONES OPERATIVAS</t>
  </si>
  <si>
    <t>01</t>
  </si>
  <si>
    <t>Mejora continua. Concepción de la definición del POA como reflejo de la operación permanente de los Procesos.</t>
  </si>
  <si>
    <t>Director de Planeación</t>
  </si>
  <si>
    <r>
      <t>Germán Uriel Rojas / Profesional Especializado</t>
    </r>
    <r>
      <rPr>
        <sz val="10"/>
        <color rgb="FFFF0000"/>
        <rFont val="Arial"/>
        <family val="2"/>
      </rPr>
      <t xml:space="preserve"> </t>
    </r>
    <r>
      <rPr>
        <sz val="10"/>
        <rFont val="Arial"/>
        <family val="2"/>
      </rPr>
      <t>222-07 / Proceso Direccionamiento Estratégico</t>
    </r>
  </si>
  <si>
    <t>05-07-2017</t>
  </si>
  <si>
    <t>Cambios en la estructura general del formato. Alineación directa de la meta operativa con el objetivo del Proceso correspondiente y no con los objetivos y metas estratégicas. (01-RE-03 / 01-RE-15)</t>
  </si>
  <si>
    <t>2 de 3</t>
  </si>
  <si>
    <t>3 de 3</t>
  </si>
  <si>
    <t>Cambios en la Guía para Elaboración de Documentos del MIPER. Mejora continua.</t>
  </si>
  <si>
    <t>05</t>
  </si>
  <si>
    <t>07</t>
  </si>
  <si>
    <r>
      <t xml:space="preserve">Escriba el </t>
    </r>
    <r>
      <rPr>
        <b/>
        <sz val="12"/>
        <rFont val="Arial"/>
        <family val="2"/>
      </rPr>
      <t>objetivo</t>
    </r>
    <r>
      <rPr>
        <sz val="12"/>
        <rFont val="Arial"/>
        <family val="2"/>
      </rPr>
      <t xml:space="preserve"> del Proceso al cual corresponde el POA. Este objetivo es el registrado en la Caracterización de Proceso que se encuentre vigente.</t>
    </r>
  </si>
  <si>
    <t>El Plan Operativo Anual - POA es el instrumento que refleja la planeación operativa de cada Proceso. En él se deben registrar las metas del nivel operativo, es decir aquellas que expresan la operación de un Proceso y conllevan al cumplimiento de su objetivo, durante una vigencia. Como su nombre lo indica, tiene periodicidad anual.</t>
  </si>
  <si>
    <t>Registre las observaciones que considere pertinentes, tanto al momento de la programación, como en los diferentes reportes de avance de cumplimiento de las metas.</t>
  </si>
  <si>
    <t>Cuando se trate de la programación, registre la fecha en que ésta se realiza y se formaliza. Cuando se trate del reporte de avance, registre la fecha en que éste se realiza y se formaliza. La fecha se debe escribir con la estructura dd-mm-aaaa, teniendo en cuenta que los días y los meses tienen dos dígitos incluido el cero</t>
  </si>
  <si>
    <t>FECHA DE ELABORACIÓN:</t>
  </si>
  <si>
    <t>Registre el nombre completo y la denominación del empleo del (la) responsable del Proceso.</t>
  </si>
  <si>
    <t>Cambios en la estructura y denominación de algunos componentes del formato. Inclusión de instructivo del formato. Inclusión de la Hoja de Control de Cambios del registro Plan Operativo Anual, una vez se constituya en documento del MIPER.</t>
  </si>
  <si>
    <t>Número de actividades realizadas / Número de actividades programadas *100</t>
  </si>
  <si>
    <t>Estrategia de Comunicación.</t>
  </si>
  <si>
    <t>Campaña de sensibilización.</t>
  </si>
  <si>
    <t>Porcentaje de avance en el diseño y ejecución de la campaña de divulgación para contribuir en la promoción de los derechos humanos en el distrito capital</t>
  </si>
  <si>
    <t>Porcentaje de avance en el diseño y ejecución de la campaña de sensibilización para ayudar a promover los derechos de las personas en el Distrito Capital.</t>
  </si>
  <si>
    <t xml:space="preserve">1) Diseñar tres (3) piezas gráficas promocionales; promoción de los derechos humanos en el distrito capital
2) Elaborar (2) comunicados de prensa 
3) Diseñar dos (2) banner publicitarios en la página web institucional, promocionando los derechos humanos en el Distrito Capital. </t>
  </si>
  <si>
    <t xml:space="preserve">1) Elaborar un (1) comercial promocional, que será divulgado en los canales público - privados, sin costo, gracias a la alianza con la CRC.
2) Diseñar dos (2) piezas gráficas promocionales para ayudar a promover los derechos de las personas en Distrito Capital
3) Elaborar (4) comunicados de prensa                                                                                                                                                                                                                         </t>
  </si>
  <si>
    <t>Porcentaje de avance en el diseño y ejecución de la campaña de divulgación para promover una Cultura de Calidad, Buen Servicio y Mejora Continua</t>
  </si>
  <si>
    <t>1) Diseñar tres (3) piezas gráficas promocionales; para promover una Cultura de Calidad, Buen Servicio y Mejora Continua 
2) Elaborar (2) comunicados de prensa 
3) Diseñar dos (2) banner publicitarios en la página web institucional, para promover una Cultura de Calidad, Buen Servicio y Mejora Continua</t>
  </si>
  <si>
    <t>Porcentaje de avance en el diseño y ejecución de la campaña de divulgación para ayudar a implementar una estrategia de lucha contra la corrupción mediante la sensibilización de los(as) funcionarios(as), la participación ciudadana, el acceso a la información pública y la rendición de cuentas.</t>
  </si>
  <si>
    <t>1) Diseñar tres (3) piezas gráficas promocionales; para ayudar a implementar una estrategia de lucha contra la corrupción mediante la sensibilización de los(as) funcionarios(as), la participación ciudadana, el acceso a la información pública y la rendición de cuentas.
2) Elaborar (2) comunicados de prensa 
3) Diseñar dos (2) banner publicitarios en la página web institucional, para ayudar a implementar una estrategia de lucha contra la corrupción mediante la sensibilización de los(as) funcionarios(as), la participación ciudadana, el acceso a la información pública y la rendición de cuentas.</t>
  </si>
  <si>
    <t>Plan Operativo Anual Vigencia 2020</t>
  </si>
  <si>
    <t xml:space="preserve">OSCAR ELIECER ARDILA ARIAS/ JEFE DE OFICINA -JUAN CARLOS RUBIO PEÑALOSA/REFERENTE DEL PROCESO DE COMUNICACIÓN ESTRATÉGICA </t>
  </si>
  <si>
    <t>INDICADORES DE LA META</t>
  </si>
  <si>
    <t>FÓRMULA DEL INDICADOR</t>
  </si>
  <si>
    <t>LINEA BASE</t>
  </si>
  <si>
    <t>Número de acciones de promoción  realizadas</t>
  </si>
  <si>
    <t>1. Definir los temas para las acciones de promoción
2. Elaborar material de difusión.
3. Enviar material de difusión a la Coordinación de MP y DDHH para su revisión y validación
4. Realizar difusión del material aprobado. 
5. Entregar los soportes  de  la difusión (planillas o certificaciones, fotos).</t>
  </si>
  <si>
    <t>Número de Intervenciones de oficio adelantadas en defensa de los derechos + Número de Intervenciones a petición de parte adelantadas en defensa de los derechos</t>
  </si>
  <si>
    <t>1. Intervenir a petición de parte y de oficio en defensa de los derechos.
2. Realizar el reporte de las intervenciones realizadas por los ministerios públicos según criterios establecidos.</t>
  </si>
  <si>
    <t>Número de acciones adelantadas en favor de la población víctima del conflicto armado</t>
  </si>
  <si>
    <t>1. Realizar Toma de declaraciones (RUV).
2. Realizar atención psicosocial, atención a niños en el Taller de la Alegría, mesas de participación, intervención  para acceso a derechos (gestión real realizada por la entidad para albergues, priorización, acompañamiento directo, proyección derechos de petición) y apoyo jurídico
3. Realizar el reporte de las acciones adelantadas.</t>
  </si>
  <si>
    <t>Número total de requerimientos ciudadanos  finalizados con respuesta de fondo.</t>
  </si>
  <si>
    <t>1. Recibir el requerimiento y crear registro en el aplicativo institucional.
2. Realizar el trámite correspondiente.
3. Informar al peticionario sobre la actuación..
4. Finalizar el requerimiento en el aplicativo institucional.</t>
  </si>
  <si>
    <t>Número de solicitudes de audiencias de conciliación +  Número de declaraciones de unión marital de hecho atendidas</t>
  </si>
  <si>
    <t>17.000 solicitudes de  conciliación atendidas</t>
  </si>
  <si>
    <t>1. Recibir las solicitudes de conciliación.
2. Realizar registro de la solicitud en el aplicativo SICAAC.  
3. Atender las solicitudes de conciliación según lineamientos institucionales.</t>
  </si>
  <si>
    <t>Director Centro de Conciliación</t>
  </si>
  <si>
    <t>1. Recopilación de la información y datos relevantes, bajo los diferentes mecanismos que se consideren necesarios.
2. Elaboración del informe.  
3. Socialización del informe con sus respectivas conclusiones y acciones a tomar.</t>
  </si>
  <si>
    <t>Numero de informes de seguimientos sobre el cumplimiento la Política Pública de Mujeres y Equidad de Género en el Distrito Capital.</t>
  </si>
  <si>
    <t>Un (1) Informe de seguimiento sobre el cumplimiento la Política Pública de Mujeres y Equidad de Género en el Distrito Capital.</t>
  </si>
  <si>
    <t>1. Plantear objetivo del seguimiento
2. Realizar visitas administrativas
3. Hacer solicitudes de información a entidades vigiladas
4. Consolidar informe.</t>
  </si>
  <si>
    <t>Numero de mecanismos de prevención implementados</t>
  </si>
  <si>
    <t>Personera Delegada para Asuntos Penales II</t>
  </si>
  <si>
    <t>&gt;= 80%</t>
  </si>
  <si>
    <t xml:space="preserve">Muestreo 20% de las tutelas elaboradas en el mes inmediatamente anterior.
∑ Tutelas Elaboradas según muestreo
--------------------------------------------------- * 100
∑ Tutelas Falladas a Favor
</t>
  </si>
  <si>
    <t>&gt; 88%</t>
  </si>
  <si>
    <t>El 80% al 100% de las tutelas elaboradas en el mes inmediatamente anterior (según muestreo), con fallo a favor.</t>
  </si>
  <si>
    <t>1. Recibir el requerimiento (asistencia) del ciudadano, previa revisión de documentos.
2. Elaborar la Tutela al ciudadano.
3. Registrar la tutela en el aplicativo especifico para tutelas del SINPROC.
4. Seleccionar aleatoriamente las tutelas elaboradas en el mes inmediatamente anterior, según muestreo.
5. Verificar con el peticionario o entidad competente, el fallo dado a la tutela</t>
  </si>
  <si>
    <t>Días usados para dar respuesta de fondo al derecho de petición (o Cierre en sinproc)
--------------------------------------------------------- * 100
∑ Requerimientos Ciudadanos Finalizados</t>
  </si>
  <si>
    <t>∑ Personas sensibilizadas en derechos y deberes</t>
  </si>
  <si>
    <t>1. Definir los temas y las poblaciones a sensibilizar
2. Elaborar o actualizar material de difusión
3. Realizar la difusión del material
4. Entregar soportes de la difusión (planillas o certificaciones)</t>
  </si>
  <si>
    <t>Número de espacios de transferencia y fortalecimiento de conocimientos realizados.</t>
  </si>
  <si>
    <t>Requerimientos finalizados en defensa de los derechos.</t>
  </si>
  <si>
    <t>Personera Delegada para la Coordinación de Personerías Locales
Personeros(as) Locales</t>
  </si>
  <si>
    <t>Decisiones de fondo y de archivo verificadas</t>
  </si>
  <si>
    <t>Notificaciones realizadas</t>
  </si>
  <si>
    <t>20000 notificaciones realizadas</t>
  </si>
  <si>
    <t xml:space="preserve">1.. Notificarse de todas las actuaciones policivas y/o administrativas que sean puestas en conocimiento al MP y/o de oficio.
2. Realizar las intervenciones a que haya lugar
</t>
  </si>
  <si>
    <t>Asistencia a Audiencias Públicas</t>
  </si>
  <si>
    <t>Número de audiencias con asistencia por parte del Ministerio Público</t>
  </si>
  <si>
    <t>5500  Asistencias  a audiencias publicas</t>
  </si>
  <si>
    <t>1. Seleccionar por la importancia de su temática o por la calidad de los querellados (personas vulnerables), la asistencia a las audiencias que se programen en las inspecciones de policía.
2. Intervenir en defensa de los derechos y del debido  proceso, de ser necesario</t>
  </si>
  <si>
    <t xml:space="preserve"> Sensibilizaciones realizadas en valores, derechos y  obligaciones</t>
  </si>
  <si>
    <t>Número de personas sensibilizadas</t>
  </si>
  <si>
    <t>8000 niños y niñas sensibilizados</t>
  </si>
  <si>
    <t xml:space="preserve">1. Programar por cada localidad los  eventos necesarios para cumplir con la meta.
2. Realizar las sensibilizaciones programadas.
 </t>
  </si>
  <si>
    <t>Actividades realizadas para fortalecer y promover la participación ciudadana</t>
  </si>
  <si>
    <t>Número de actividades con acompañamiento o seguimiento</t>
  </si>
  <si>
    <t>N/A</t>
  </si>
  <si>
    <t>1. Identificar las personas, lideres que ejerzan actividades de participación ciudadana
2.Selecionar que tipo de acompañamiento  seguimiento requieren para realizar su labor.
3. Realizar las actividades de fortalecimiento</t>
  </si>
  <si>
    <t>Sensibilización en medio ambiente</t>
  </si>
  <si>
    <t>2000 personas sensibilizadas en medio ambiente</t>
  </si>
  <si>
    <t>1. Elegir y preparar los temas que se van a sensibilizar.
2. Elaborar el cronograma de actividades del año.
3. Realizar la convocatoria para la sensibilización
4. Realizar el evento</t>
  </si>
  <si>
    <t>Elaboración de tutelas</t>
  </si>
  <si>
    <t>Numero de tutelas elaboradas</t>
  </si>
  <si>
    <t>Intervenciones realizadas</t>
  </si>
  <si>
    <t>Impulsos realizados</t>
  </si>
  <si>
    <t>Seguimiento presupuestal</t>
  </si>
  <si>
    <t>Numero de seguimientos realizados</t>
  </si>
  <si>
    <t>60 seguimientos realizados al plan de desarrollo local</t>
  </si>
  <si>
    <t>Porcentaje de contratos revisados a petición de parte</t>
  </si>
  <si>
    <t>Número de contratos revisados con informe/Número de contratos con solicitud de revisión * 100</t>
  </si>
  <si>
    <t>Peticiones atendidas y tramitadas</t>
  </si>
  <si>
    <t>1. Realizar visita administrativa
2. Aplicar los instrumentos definidos para la revisión precontractual.
3. Revisar la ejecución de los contratos.
4. Elaborar y presentar informe de los presuntos hallazgos evidenciados en la revisión.
5. Trasladar los hallazgos con incidencia disciplinaria, penal o fiscal.</t>
  </si>
  <si>
    <t>Contratos revisados de oficio</t>
  </si>
  <si>
    <t xml:space="preserve">Número de contratos revisados de oficio </t>
  </si>
  <si>
    <t>Intervenciones realizadas en defensa del patrimonio público</t>
  </si>
  <si>
    <t xml:space="preserve">1.Determinar que contratos se han celebrado del plan desarrollo local.
2. Realizar la revisión contractual de acuerdo con las directrices e instrumentos establecidos para tal fin.
3. Trasladar los hallazgos con incidencia disciplinaria, penal o fiscal.
</t>
  </si>
  <si>
    <t xml:space="preserve">Acciones de promoción y apropiación de derechos y deberes realizadas. </t>
  </si>
  <si>
    <t xml:space="preserve">Intervenciones adelantadas en el ejercicio del ministerio Público en defensa de los derechos </t>
  </si>
  <si>
    <t>Acciones adelantadas en favor de las víctimas del conflicto armado.</t>
  </si>
  <si>
    <t>Solicitudes de conciliación atendidas.</t>
  </si>
  <si>
    <t>Informe de seguimiento sobre el cumplimiento la Política Pública de Mujeres y Equidad de Género en el Distrito Capital.</t>
  </si>
  <si>
    <t xml:space="preserve">% de Tutelas con fallos a favor. </t>
  </si>
  <si>
    <t xml:space="preserve">Tiempo de Respuesta al Derecho de Petición. </t>
  </si>
  <si>
    <t xml:space="preserve">Numero de personas sensibilizadas en derechos y deberes. </t>
  </si>
  <si>
    <t xml:space="preserve">Espacios de transferencia y fortalecimiento de conocimientos realizados para la atención de personas que acuden a la Personería de Bogotá, D. C. </t>
  </si>
  <si>
    <t>Prevenir y controlar la función pública, mediante actuaciones para vigilar hechos o conductas que vulneren los derechos de las
personas, el ordenamiento jurídico o menoscaben el patrimonio público.</t>
  </si>
  <si>
    <t>Realizar acciones de prevención y control a la función pública al sector distrital de salud y de integración social.</t>
  </si>
  <si>
    <t>Informes de acciones de prevención y control a la función pública.</t>
  </si>
  <si>
    <t>Sumatoria del número total de informes de acciones de prevención y control a la función pública realizadas en el período</t>
  </si>
  <si>
    <t>Observar 06-PR-01 caracterización proceso prevención y control a la función pública.
Cumplir el procedimiento 06-PT-01 acción de prevención y control a la función pública.
Cuando aplique, seguir los procedimientos 06-PT-03 revisión contractual y 06-PT-05 seguimiento al plan de desarrollo.</t>
  </si>
  <si>
    <t>Personera(o) Delgada(o) para el Sector Social</t>
  </si>
  <si>
    <t xml:space="preserve">Audiencias  y mesas de trabajo realizadas 
</t>
  </si>
  <si>
    <t xml:space="preserve">Número de audiencias y mesas de trabajo realizadas </t>
  </si>
  <si>
    <t xml:space="preserve">20 Mesas de trabajo y Audiencias Públicas realizadas.
</t>
  </si>
  <si>
    <t>Personero(a) Delegado(a) para la Coordinación de Veedurías y Personeros(as) Delegados(as) de las dependencias adscritas</t>
  </si>
  <si>
    <t xml:space="preserve">Número de informes de acciones de prevención y control a la función pública realizados de manera oficiosa y a petición de parte </t>
  </si>
  <si>
    <t>Dar cumplimiento a los lineamientos establecidos en el Procedimiento Acción de Prevención y Control a la Función Pública (06-PT-01).</t>
  </si>
  <si>
    <t>Seguimientos realizados</t>
  </si>
  <si>
    <t>S.I.</t>
  </si>
  <si>
    <t>En la meta de Veedurías realizadas, se discriminan las que se van a hacer de manera programada y las que se pueden hacer a petición de parte estas últimas tomando como línea base 14 hechas durante el año 2019.</t>
  </si>
  <si>
    <t>Citaciones a audiencia emitidas</t>
  </si>
  <si>
    <t>Número de citaciones a audiencia emitidas</t>
  </si>
  <si>
    <t>Citaciones a audiencia emitidas.</t>
  </si>
  <si>
    <t>1. Identificar los asuntos disciplinarios que legalmente puedan tramitarse bajo la modalidad de procedimiento verbal.
2. Proferir autos de citación a audiencia.</t>
  </si>
  <si>
    <t>Número de citaciones a audiencia emitidas que terminan con fallo</t>
  </si>
  <si>
    <t>Número de fallos proferidos en procedimiento verbal</t>
  </si>
  <si>
    <t>Citaciones a audiencia terminadas en fallo.</t>
  </si>
  <si>
    <t>1. Evaluar y decidir en el desarrollo de las sesiones de audiencia si va a terminar con fallo sancionatorio o exoneratorio</t>
  </si>
  <si>
    <t>Fallos proferidos</t>
  </si>
  <si>
    <t>Número de fallos proferidos</t>
  </si>
  <si>
    <t>Fallos proferidos en primera instancia</t>
  </si>
  <si>
    <t xml:space="preserve">1. Identificar los procesos iniciados por procedimiento verbal y proceso ordinario que se encuentran en etapa de juicio y que puedan ser fallados en la vigencia.
2. Proferir fallo
</t>
  </si>
  <si>
    <t>Decisiones de fondo</t>
  </si>
  <si>
    <t xml:space="preserve">Número de decisiones de fondo proferidas </t>
  </si>
  <si>
    <t>procesos con decisión de fondo</t>
  </si>
  <si>
    <t>1. Evaluar y dar el impulso procesal correspondiente al 100% a las quejas recibidas a 15 de diciembre de 2020
2. Decidir las Indagaciones Preliminares que se encuentren con el término para su evaluación.
3. Decidir de fondo Investigaciones disciplinarias  que se encuentren en  término.</t>
  </si>
  <si>
    <t>Vigilar, sensibilizar y promover el cumplimiento de los deberes y el correcto actuar de los servidores públicos en el Distrito Capital, a
través de acciones para contrarrestar la omisión o extralimitación de funciones de conformidad con la normatividad vigente</t>
  </si>
  <si>
    <t>Proteger la función pública al interior de la Personería de Bogotá, D. C. de posibles conductas disciplinarias realizadas por sus servidores(as) públicos(as) adelantando las actuaciones con observancia del debido proceso.</t>
  </si>
  <si>
    <r>
      <t xml:space="preserve">Código: </t>
    </r>
    <r>
      <rPr>
        <sz val="12"/>
        <rFont val="Arial"/>
        <family val="2"/>
      </rPr>
      <t>01-FR-03</t>
    </r>
  </si>
  <si>
    <t xml:space="preserve">Proveer el Talento Humano requerido por los procesos institucionales mediante la gestión del ingreso, permanencia, desarrollo integral y retiro de los(as) funcionarios(as), para el cumplimiento de la misión, objetivos y funciones de la
Personería de Bogotá, D.C.
</t>
  </si>
  <si>
    <t>Porcentaje de novedades y situaciones administrativas gestionadas</t>
  </si>
  <si>
    <t>Cumplimiento de las obligaciones legales de la Entidad y de la Dirección de Talento Humano. 
Coadyuvancia en la consecución de los objetivos institucionales, a través de la provisión óptima y oportuna del talento humano para tal fin.
Respuesta oportuna a las solicitudes de los servidores de la Entidad o requerimientos externos en la materia.</t>
  </si>
  <si>
    <t>Dependencia Líder: 
Dirección de Talento Humano
Dependencia Operativa:
Dirección de Talento Humano</t>
  </si>
  <si>
    <t xml:space="preserve">Porcentaje de incapacidades susceptibles de cobro gestionadas  </t>
  </si>
  <si>
    <t>N° de incapacidades cobradas ante EPS y ARL/ N° de incapacidades susceptibles de cobro * 100</t>
  </si>
  <si>
    <t xml:space="preserve">
Comprobantes de cobros ante las EPS Y ARL
Recobro de las incapacidades no pagadas por EPS y ARL, en los términos previstos por la ley.</t>
  </si>
  <si>
    <t xml:space="preserve">1. Recepcionar las incapacidades presentadas por los funcionarios a través de los medios dispuestos por la Subdirección de Gestión de Talento Humano.
2. Hacer seguimiento y requerir a los funcionarios que remitieron y / o radicaron incapacidades que no cumplen con los requisitos de la circular vigente.
3. Elaborar las planillas de cobro de las incapacidades, para ser radicadas ante las EPS y ARL correspondientes.
4. Descargar los pagos, reportados por la Secretaría Distrital de Hacienda, de incapacidades  que se encuentran en el rubro cuentas por cobrar de la entidad.
5. Realizar los recobros de las incapacidades que no han sido pagadas por parte de las EPS y ARL, en los términos previstos por la ley. 
</t>
  </si>
  <si>
    <t>Dependencia Líder: 
Dirección de Talento Humano
Dependencia Operativa:
Subdirección de Gestión del Talento Humano</t>
  </si>
  <si>
    <t xml:space="preserve">Documentos de las historias laborales actualizados
</t>
  </si>
  <si>
    <t>(Nº de documentos insertados en las historias laborales atendiendo principios de gestión documental y normativos / Nº de documentos asignados por  la Subdirección de Gestión del Talento Humano para ser insertados en las Historias Laborales) *100</t>
  </si>
  <si>
    <t>Historias laborales foliadas, con hoja de control diligenciada, actualizadas, conservadas y custodiadas atendiendo principios de gestión documental y de la normativa vigente
Facilidad y oportunidad en el acceso a la información contenida en las Historias Laborales, para los fines legalmente establecidos.</t>
  </si>
  <si>
    <t>1. Identificar los documentos que pertenecen a la serie Historias Laborales, de acuerdo a la Tabla de Retención Documental de la Subdirección de Gestión del Talento Humano.
2. Asignar los documentos que deben ser insertados en las Historias Laborales.
3. Clasificar los documentos asignados, previa inserción en las Historias Laborales.
4. Insertar los documentos en las Historias Laborales, atendiendo los principios de gestión documental y la normativa vigente.
5. Actualizar la Hoja de Control
6. Llevar el inventario documental respectivo.
7. Atender las solicitudes de préstamo de Historias Laborales, llevando el registro correspondiente y asegurando la recuperación de las Historias Laborales al final de la consulta.</t>
  </si>
  <si>
    <t>Historias laborales en préstamo con documentos actualizados</t>
  </si>
  <si>
    <t>(No de Historias laborales en préstamo con documentos actualizados / No de Historias laborales entregadas en préstamo) *100</t>
  </si>
  <si>
    <t xml:space="preserve">
N° de solicitudes de certificación laboral o de bono pensional tramitadas /  N° de solicitudes de certificación laboral o de bono pensional   radicadas por los canales disponibles  * 100
</t>
  </si>
  <si>
    <t>Certificaciones laborales y de bonos pensionales de los servidores y ex servidores de la Personería de Bogotá, D.C., elaboradas y entregadas de manera oportuna y cumpliendo las obligaciones legales de la Entidad y de la Subdirección de Gestión del Talento Humano.</t>
  </si>
  <si>
    <t>1. Recibir las solicitudes de certificación laboral o de bono pensional que presentan los servidores de la Entidad.
2. Asignar a los funcionarios encargados de elaborar las certificaciones.
3. Consultar las historias laborales y los sistemas de información, para elaborar las certificaciones.
4. Elaborar las certificaciones laborales o de bono pensional.
5. Verificar y firmar las certificaciones laborales o de bono pensional.</t>
  </si>
  <si>
    <t xml:space="preserve">[Total certificaciones bonos pensionales tramitadas ( &lt;10 días) + (Total certificaciones laborales tramitadas ( &lt; 10 días)] / (Total de solicitudes radicadas) * 100
</t>
  </si>
  <si>
    <t>Plan Institucional de Capacitación formulado y ejecutado</t>
  </si>
  <si>
    <t>Porcentaje de avance en la formulación y ejecución del Plan Institucional de Capacitación</t>
  </si>
  <si>
    <t>Talento humano cualificado y competente para cumplir los objetivos estratégicos de la Entidad.
Mejoramiento continuo en el fortalecimiento de competencias de los servidores de la Entidad.
Cumplimiento de las obligaciones legales de la Entidad y de la Dirección de Talento Humano, en materia de capacitación.</t>
  </si>
  <si>
    <t>1. Elaborar el diagnóstico de necesidades institucionales. (10%)
2. Identificar las competencias prioritarias, para focalizar los programas de capacitación, de acuerdo a las necesidades de capacitación identificadas y las metas estratégicas de la Entidad. (10%)
3. Elaborar y divulgar el Plan Institucional de Capacitación - PIC 2020 (20%)
4. Implementar el Plan Institucional de Capacitación - PIC 2020. (40%)
5. Hacer seguimiento y evaluación al Plan Institucional de Capacitación - PIC 2020.(20%)</t>
  </si>
  <si>
    <t>Dependencia Líder: 
Dirección de Talento Humano
Dependencia Operativa:
Subdirección de Desarrollo del Talento Humano</t>
  </si>
  <si>
    <t>Plan Institucional de Bienestar formulado y ejecutado</t>
  </si>
  <si>
    <t>Porcentaje de avance en la formulación y ejecución del Plan Institucional de Bienestar</t>
  </si>
  <si>
    <t>Talento humano motivado y comprometido para cumplir los objetivos estratégicos de la Entidad.
Mejoramiento continuo en la calidad de vida laboral de los servidores de la Entidad.
Cumplimiento de las obligaciones legales de la Entidad y de la Dirección de Talento Humano, en materia de estímulos.</t>
  </si>
  <si>
    <t>1. Elaborar el diagnóstico de necesidades institucionales. (10%)
2. Identificar los criterios prioritarios a tener en cuenta para mejorar la calidad de vida laboral de los servidores de la Entidad. (10%)
3. Elaborar y divulgar el Plan Institucional de Bienestar 2019. (20%)
4. Implementar el Plan Institucional de Bienestar e Incentivos 2019. (40%)
5. Hacer seguimiento y evaluación al Plan Institucional de Bienestar e Incentivos 2019. (20%)</t>
  </si>
  <si>
    <t>Plan Institucional de Incentivos formulado y ejecutado</t>
  </si>
  <si>
    <t>Porcentaje de avance en la formulación y ejecución del Plan Institucional de Incentivos</t>
  </si>
  <si>
    <t xml:space="preserve">
1. Identificar los criterios para el otorgamiento de incentivos  a los servidores de la Entidad, en la vigencia 2020. (20%)
2. Elaborar aprobar y divulgar el Plan Institucional de Incentivos 2020. (20%)
3. Implementar el Plan Institucional de Incentivos 2020. (40%)
4. Hacer seguimiento y evaluación al Plan Institucional de Incentivos 2020. (20%)</t>
  </si>
  <si>
    <t>Plan Anual de Trabajo del Sistema de Gestión de Seguridad y Salud en el Trabajo SG-SST formulado y ejecutado</t>
  </si>
  <si>
    <t>Porcentaje de avance en la formulación y ejecución del Plan Anual de Trabajo del SG-SST</t>
  </si>
  <si>
    <t>Reconocimiento, evaluación y control de los riesgos que puedan afectar la seguridad y salud de los servidores de la Entidad.
Mejoramiento continuo en las condiciones de seguridad y salud en el trabajo de los servidores de la Entidad.
Cumplimiento de las obligaciones legales de la Entidad y de la Dirección de Talento Humano, en materia de SST</t>
  </si>
  <si>
    <t>1. Actualizar las herramientas del SG-SST: Matriz de Identificación de Peligros y Matriz de Requisitos Legales y ejecutar permanentemente las acciones que de ellas se deriven. (20%)
2. Mantener actualizada y armonizada con el MIPG, la documentación del SG-SST.  (10%)
3. Elaborar el Plan Anual de Trabajo del SG-SST 2020. (10%)
4. Ejecutar el Plan Anual de Trabajo del SG-SST 2020. (40%)
5. Hacer seguimiento y evaluación al Plan Anual de Trabajo del SG-SST 2020 (20%)</t>
  </si>
  <si>
    <t xml:space="preserve">Dependencias con seguimiento y/o capacitación a los  sistemas de gestión y Evaluación del Desempeño Laboral de la Personería de Bogotá, D.C. </t>
  </si>
  <si>
    <t xml:space="preserve">N° de dependencias con seguimiento y/o capacitación sobre los sistemas de gestión y Evaluación del Desempeño Laboral
</t>
  </si>
  <si>
    <t xml:space="preserve">1. Poner en funcionamiento el sistema de gestión y evaluación del desempeño laboral al interior de la entidad, de acuerdo con los procedimientos establecidos por el Departamento Administrativo de la Función Pública - DAFP y la Comisión Nacional del Servicio Civil - CNSC.   
2. Divulgar las disposiciones legales y reglamentarias relacionadas con los sistemas de gestión y Evaluación del Desempeño Laboral.
3. Efectuar la capacitación en materia de sistemas de gestión y Evaluación del Desempeño Laboral.   
4.Realizar informe anual con base en los resultados de los sistemas de gestión y Evaluación del Desempeño Laboral, para establecer los planes de: Estímulos, Capacitación y Bienestar por parte de la alta dirección. 
5.  Asesorar a los funcionarios de las diferentes dependencias que presenten dudas con respecto de los sistemas de gestión y evaluación del desempeño laboral.
6. Realizar el seguimiento al cumplimiento de las evaluaciones de los sistemas de gestión y del desempeño laboral según las fechas y situaciones establecidas en la normativa vigente.
</t>
  </si>
  <si>
    <t xml:space="preserve">Novedades incluidas en nómina liquidada y pagada oportunamente </t>
  </si>
  <si>
    <t xml:space="preserve"> N° de Novedades incluidas en la Nomina oportunamente / N° de novedades radicadas en los plazos establecidos</t>
  </si>
  <si>
    <t xml:space="preserve">Pago de la nómina de manera oportuna - fechas emitidas por Secretaria de Hacienda -  y cumpliendo las obligaciones legales de la Entidad y de la Subdirección de Gestión del Talento Humano, en materia salarial, prestacional, de aportes sociales y parafiscales y demás pagos o aportes a terceros que afecten la nómina.
</t>
  </si>
  <si>
    <t>1. Recibir por parte de la Dirección de Talento Humano, las Resoluciones de novedades autorizadas para el mes en liquidación; y por parte de los (las) funcionarios(as) y/o entidades externas, las modificaciones o autorizaciones que afecten la liquidación de la nómina; según las fechas previstas en el cronograma de nómina.
2. Realizar oportunamente el ingreso de las diferentes novedades que pueden afectar la liquidación de la nómina mensual, en el aplicativo de nómina PERNO.
3. Dar trámite oportuno a los descuentos salariales por conceptos de embargos de alimentos, que son originados por orden judicial y afectan el salario, así como de las libranzas de las diferentes Entidades Financieras, Cooperativas, Fondos, Sindicatos, Seguros y Medicina Prepagada, a petición de los (las) funcionarios(as) de la Entidad y que pueden afectar la liquidación de la nómina.
4. Liquidar la nómina del mes en el sistema de nómina PERNO, e imprimir, revisar y aprobar la pre-nómina. 
5. Elaborar los informes mensuales, RA (Relación de Autorización) del aplicativo PERNO y los archivos planos, para ser enviados a la Dirección Administrativa y Financiera, para hacer el cargue de la nómina en el sistema de la Secretaría de Hacienda, para su respectivo pago.
6. Verificar y aprobar el pago de la nómina del mes liquidado, por medio de la firma del (la) Director(a) de Talento Humano, como ordenador(a) del gasto.
7. Elaborar el presupuesto relacionado con Servicios Personales Asociados a la Nómina de la Personería de Bogotá, D.C. con los valores proyectados para el pago de la nómina del mes siguiente a cada liquidación. Una vez al año, elaborar la proyección anual para la vigencia siguiente.</t>
  </si>
  <si>
    <t>Porcentaje de incapacidades superiores a 360 días de radicadas, que no han sido pagadas por las EPS, radicadas y gestionadas ante la instancia correspondiente.</t>
  </si>
  <si>
    <t xml:space="preserve"> (N° incapacidades superiores a 360 días que no han sido  pagadas parcial o totalmente por las EPS o ARL radicadas y gestionadas ante la instancia correspondiente para cobro coactivo /N° incapacidades superiores a 360 días que no han sido pagadas por las EPS o ARL) * 100</t>
  </si>
  <si>
    <t xml:space="preserve">Oficios radicados que demuestran la gestión de cobro realizada.
</t>
  </si>
  <si>
    <t>1.	Reclasificación de la edad de la cartera
2.	Recolección de soportes para remisión de casos
3.	Oficios remisorios con relación de las incapacidades 
4. Radicación ante la instancia respectiva.</t>
  </si>
  <si>
    <t>JOHANNA PAOLA MUNÍZ TORRENEGRA /DIRECTORA DE TALENTO HUMANO</t>
  </si>
  <si>
    <t>Servicios de mantenimiento de bienes e instalaciones atendidos satisfactoriamente</t>
  </si>
  <si>
    <t>No. Servicios de mantenimiento  atendidos satisfactoriamente/
No. servicios de mantenimiento requeridos *100</t>
  </si>
  <si>
    <t xml:space="preserve">Evaluaciones del servicio calificadas satisfactoriamente </t>
  </si>
  <si>
    <t xml:space="preserve">Presentar el cronograma de mantenimiento preventivo  de la Entidad
Presentar los resultados de las matriz de servicios de mantenimiento de bienes e instalaciones de manera trimestral 
</t>
  </si>
  <si>
    <t>Pedidos de almacén atendidos satisfactoriamente</t>
  </si>
  <si>
    <t>No. pedidos de almacén atendidos satisfactoriamente/
No. Pedidos de almacén requeridos *100</t>
  </si>
  <si>
    <t>Servicios de transporte atendidos satisfactoriamente</t>
  </si>
  <si>
    <t>No. Servicios de transporte atendidos satisfactoriamente/
No. servicios de transporte requeridos *100</t>
  </si>
  <si>
    <t xml:space="preserve">
Presentar los resultados de las matriz de servicios de transporte de manera trimestral 
</t>
  </si>
  <si>
    <t>Servicios de aseo y cafetería ejecutados satisfactoriamente</t>
  </si>
  <si>
    <t>No de servicios de aseo y cafetería prestados satisfactoriamente/ No de servicios de aseo y cafetería evaluados en el periodo*100</t>
  </si>
  <si>
    <t xml:space="preserve">
Presentar los resultados de las matriz de servicios de aseo y cafetería de manera trimestral 
</t>
  </si>
  <si>
    <t>Cumplimiento del plan de acción PESV</t>
  </si>
  <si>
    <t xml:space="preserve">Cronograma de ejecución del Plan Estratégico de Seguridad Vial </t>
  </si>
  <si>
    <t xml:space="preserve">Presentar los resultados y soportes del desarrollo de las actividades del Plan Estratégico de Seguridad vial de manera trimestral </t>
  </si>
  <si>
    <t xml:space="preserve">Cumplimiento de las actividades relacionadas con la ejecución de contratos de bienes y servicios </t>
  </si>
  <si>
    <t>No de actividades cumplidas sobre contratos asignados/ Total de actividades formuladas por contrato</t>
  </si>
  <si>
    <t xml:space="preserve">Matriz de seguimiento de ejecución de contratos de bienes y servicios  </t>
  </si>
  <si>
    <t xml:space="preserve">WILLIAM FUENTES CABALLERO / SUBDIRECTOR DE GESTIÓN DOCUMENTAL Y RECURSOS FÍSICOS </t>
  </si>
  <si>
    <t>Gestionar la prestación de los servicios operativos y la administración de los bienes e infraestructura a todos los procesos de la Personería de Bogotá D.C, para el desarrollo de la misión y los objetivos institucionales.</t>
  </si>
  <si>
    <t>Comunicar y divulgar información a nivel interno y externo a través de la generación de directrices y estrategias que permitan dar a conocer la gestión de la entidad a todas las partes interesadas.</t>
  </si>
  <si>
    <t>Prevenir y controlar la función pública, mediante actuaciones para vigilar hechos o conductas que vulneren los derechos de las personas, el ordenamiento jurídico o menoscaben el patrimonio público.</t>
  </si>
  <si>
    <t>Coordinar, administrar y controlar las operaciones presupuestales, de tesorería y contables de la Personería de Bogotá, D. C., mediante la aplicación de la normatividad legal vigente, para asegurar la calidad, confiabilidad, razonabilidad y oportunidad de la información financiera y presupuestal de la Entidad.</t>
  </si>
  <si>
    <t>Porcentaje de pagos realizados en el mes</t>
  </si>
  <si>
    <t>(Número de cuentas pagadas en el mes/Número de cuentas recibidas en el mes)*100</t>
  </si>
  <si>
    <t>Órdenes de pago gestionadas y aprobadas</t>
  </si>
  <si>
    <t>Revisar el cumplimiento de los requisitos establecidos para el pago de las cuentas entregadas por los ordenadores de gasto,  supervisores de contratos y/o funcionarios autorizados.
Registrar en el aplicativo de Operación y Gestión de Tesorería- OPGET, las órdenes de pago de bienes y servicios que cumplieron con los requisitos para pago, contaron con PAC y fueron entregadas  en las fechas establecidas por la entidad,  para aprobación por funcionarios de nivel directivo</t>
  </si>
  <si>
    <t>SERGIO CORTÉS RINCÓN /SUBDIRECTOR DE PRESUPUESTO, CONTABILIDAD Y TESORERÍA</t>
  </si>
  <si>
    <t>Gestionar la adquisición de los bienes y servicios programados en el plan anual de adquisiciones de la Entidad, con el propósito de cumplirlos objetivos establecidos en los planes, programas y proyectos institucionales de acuerdo con la normatividad vigente</t>
  </si>
  <si>
    <t>Porcentaje de ejecución del PAA correspondiente a gastos generales</t>
  </si>
  <si>
    <t>(Presupuesto ejecutado del PAA correspondiente a gastos generales / Presupuesto asignado del PAA correspondiente a gastos generales)*100</t>
  </si>
  <si>
    <t xml:space="preserve">Plan Anual de Adquisiciones ejecutado de acuerdo con la programación
</t>
  </si>
  <si>
    <t xml:space="preserve">1. Elaborar el PAA de acuerdo con las necesidades de la entidad
2. Gestionar su aprobación ante las entidades respectivas 
3. Informar a las dependencias solicitantes sobre los rubros aprobados y las fechas estipuladas en el Plan 
4. Realizar los procesos de contratación programados en el PAA
5. Realizar seguimiento </t>
  </si>
  <si>
    <t xml:space="preserve">Avance en la implementación SISCO
(Mínima y menor cuantía) </t>
  </si>
  <si>
    <t>(Actividades realizadas / actividades programadas)*100</t>
  </si>
  <si>
    <t xml:space="preserve">SISCO implementado en la contratación de bienes y servicios bajo la modalidad de mínima y menor cuantía. </t>
  </si>
  <si>
    <t>Porcentaje de metros lineales de documentación recibida en el archivo central durante la vigencia, en atención al cronograma de transferencias y las solicitudes de las dependencia</t>
  </si>
  <si>
    <t>Metros lineales de documentación recibida en archivo central / Metros lineales de documentación transferida según cronograma de transferencias o en atención a solicitudes de las dependencias</t>
  </si>
  <si>
    <t xml:space="preserve">Reporte trimestral de transferencias documentales atendidas eficazmente por el archivo central </t>
  </si>
  <si>
    <t>Establecer el cronograma de transferencias documentales al archivo central
Atender las solicitudes de transferencia de documentos 
Actualizar la base de datos del inventario documental del archivo central con la documentación transferida durante la vigencia</t>
  </si>
  <si>
    <t>30 actividades</t>
  </si>
  <si>
    <t>Actividades de diseño o ajuste de instrumentos archivísticos establecidos por ley, desarrolladas en el periodo.</t>
  </si>
  <si>
    <t>Reporte trimestral de asistencias técnicas
Instrumentos archivísticos aprobados, ajustados o en implementación en la vigencia</t>
  </si>
  <si>
    <t>Elaborar o ajustar los instrumentos técnicos archivísticos establecidos por norma. 
Validar los instrumentos archivísticos elaborados con dependencias internas.
Gestionar la aprobación interna y/o convalidación cuando sea requerida, de los instrumentos archivísticos elaborados.</t>
  </si>
  <si>
    <t>Actividades de implementación de instrumentos archivísticos establecidos por ley, desarrolladas en el periodo.</t>
  </si>
  <si>
    <t>Cantidad de actividades de implementación de instrumentos archivísticos ejecutadas 
/
Cantidad de actividades programadas en el año para implementación de instrumentos archivísticos.</t>
  </si>
  <si>
    <t>Año 2018: 
50 actividades
Año 2019: 
39 actividades realizadas para diseñar, actualizar e implementar instrumentos archivísticos</t>
  </si>
  <si>
    <t>Reporte trimestral de asistencias técnicas
Informes de inspecciones a dependencias; recomendaciones a dependencias para ajustes en su organización de archivos y aplicación de lineamientos.</t>
  </si>
  <si>
    <t>10% o menos</t>
  </si>
  <si>
    <t>Porcentaje de comunicaciones oficiales externas enviadas que fueron devueltas a la Entidad</t>
  </si>
  <si>
    <t>Comunicaciones oficiales externas enviadas que han sido devueltas a la Personería de Bogotá   
/  Total de comunicaciones oficiales externas enviadas</t>
  </si>
  <si>
    <t>SI</t>
  </si>
  <si>
    <t xml:space="preserve">Reporte trimestral de comunicaciones externas enviadas que han sido devueltas a la Personería de Bogotá. </t>
  </si>
  <si>
    <t>Administrar y salvaguardar la documentación de la Personería de Bogotá D.C, en todas las etapas de su ciclo de vida, mediante la aplicación de lineamientos e instrumentos archivísticos definidos por la normatividad vigente, para constituir la memoria institucional y facilitar el acceso a la información para los fines de la Entidad y los de sus usuarios</t>
  </si>
  <si>
    <t>Reducir el riesgo de ocurrencia del daño antijurídico en la Entidad, mediante la representación judicial, la emisión de conceptos sobre los asuntos que sean consultados por el (la) Personero (a) de Bogotá, la asesoría a las dependencias de la entidad y la permanente actualización normativa, para salvaguardar la responsabilidad y los recursos de la entidad.</t>
  </si>
  <si>
    <t>Defensa Judicial  Eficaz</t>
  </si>
  <si>
    <t>1) Recibir las solicitudes de conciliación, demandas
2) Hacer el reparto correspondiente entre los abogados 
3) Elaborar las fichas de conciliación
4) Asistir a las audiencias de conciliación                         5) Intervenir en el trámite de los procesos</t>
  </si>
  <si>
    <t xml:space="preserve">(Numero de acciones de tutela en las que se interviene oportunamente, de acuerdo a los términos fijados por los despachos judiciales / Numero total de acciones de tutela  en las que se acciona o vincula la entidad ) (x 100) </t>
  </si>
  <si>
    <t>Número de actualización de registros realizados / Número de solicitudes de actualización de registros recibidas  (x100)</t>
  </si>
  <si>
    <t xml:space="preserve">Porcentaje de emisión oportuna de conceptos jurídicos </t>
  </si>
  <si>
    <t xml:space="preserve">Número de conceptos emitidos oportunamente / Número de solicitudes de conceptos jurídicos recibidas </t>
  </si>
  <si>
    <t xml:space="preserve">JUAN RAMON JIMENEZ OSORIO /  Jefe Oficina Asesora Jurídica </t>
  </si>
  <si>
    <t xml:space="preserve">Auditorias realizadas a los procesos de la Entidad </t>
  </si>
  <si>
    <t>No. de Auditorías realizadas a los procesos</t>
  </si>
  <si>
    <t xml:space="preserve">3 Informes de auditoria interna 
</t>
  </si>
  <si>
    <t xml:space="preserve">Realizar auditorías internas
Elaborar informe producto de las auditorias </t>
  </si>
  <si>
    <t xml:space="preserve">Realizar tres (3) auditorias especiales </t>
  </si>
  <si>
    <t>Auditorias Especiales realizadas.</t>
  </si>
  <si>
    <t>No. De Auditorias Especiales realizadas.</t>
  </si>
  <si>
    <t xml:space="preserve">Informes de auditoria especial 
</t>
  </si>
  <si>
    <t>Realizar auditorías especiales 
Elaborar informes producto de las auditorias especiales</t>
  </si>
  <si>
    <t>Auditorias Especiales realizadas</t>
  </si>
  <si>
    <t>No. de Auditorías especiales realizadas a los procesos</t>
  </si>
  <si>
    <t xml:space="preserve">2 Informes de auditoria especial
</t>
  </si>
  <si>
    <t>Realizar auditorías especiales
Elaborar informe producto de las auditorias</t>
  </si>
  <si>
    <t>Dependencias de la Entidad evaluadas en su gestión</t>
  </si>
  <si>
    <t>No. de Dependencias evaluadas</t>
  </si>
  <si>
    <t xml:space="preserve">65 Formatos diligenciados con la evaluación de gestión por dependencias
</t>
  </si>
  <si>
    <t xml:space="preserve">Solicitar información de gestión por dependencias a las Coordinaciones según el caso
Revisión y análisis del Plan Operativo Anual de la vigencia anterior  suministrado por la Dirección de Planeación
Realizar la evaluación de la gestión por dependencias y remisión del formato diligenciado a los responsables
</t>
  </si>
  <si>
    <t>Evaluaciones  realizadas sobre la efectividad del manejo de los Riesgos  Institucionales</t>
  </si>
  <si>
    <t>Número de evaluaciones sobre la efectividad del manejo de los riesgos   institucionales</t>
  </si>
  <si>
    <t xml:space="preserve">3  Informes de seguimiento y evaluación de la efectividad del manejo de los Riesgos institucionales.
</t>
  </si>
  <si>
    <t>Seguimientos semestrales  realizados  al Plan de Mejoramiento suscrito con la Contraloría de Bogotá D.C.</t>
  </si>
  <si>
    <t>2 Informes de seguimiento al Plan de Mejoramiento Institucional Suscrito con la Contraloría de Bogotá D.C.</t>
  </si>
  <si>
    <t xml:space="preserve">Informes presentados a entes externos y los requeridos por Ley </t>
  </si>
  <si>
    <t>No. De informes realizados</t>
  </si>
  <si>
    <t xml:space="preserve">Informes realizados
</t>
  </si>
  <si>
    <t>Priorizar los temas objeto de la sensibilización 
Preparar y presentar la sensibilización 
Listado de asistencia y evaluación.</t>
  </si>
  <si>
    <t>Estrategia de sensibilización  acerca de la cultura del control</t>
  </si>
  <si>
    <t>Estrategia realizada acerca  de la cultura del control</t>
  </si>
  <si>
    <t>Estrategia realizada acerca de la cultura del control</t>
  </si>
  <si>
    <t>OMAR ERNESTO HERRERA SANCHEZ / JEFE OFICINA CONTROL INTERNO</t>
  </si>
  <si>
    <t>Realizar seguimiento y evaluación a la gestión de los procesos y sistemas de gestión de la Personería de Bogotá D.C., a través de los roles establecidos para la Oficina de Control Interno en la normatividad vigente, con el propósito de determinar la eficacia, eficiencia y efectividad, en el cumplimiento de los objetivos institucionales y contribuir al mejoramiento continuo de los procesos de la entidad.</t>
  </si>
  <si>
    <r>
      <t xml:space="preserve">Elaboración de actas producto del seguimiento a las acciones establecidas suscritas en el Plan de Mejoramiento  de la Contraloría de Bogotá D.C., con  los  responsables de realizarlas.
Diligenciamiento del </t>
    </r>
    <r>
      <rPr>
        <sz val="14"/>
        <rFont val="Arial"/>
        <family val="2"/>
      </rPr>
      <t>formato establecido y solicitud y verificación de la publicación en la pagina web.
Elaboración y presentación de Informe escrito.</t>
    </r>
  </si>
  <si>
    <t>Establecer lineamientos, políticas y directrices en materia de gestión de la información, mediante la administración de la infraestructura tecnológica, sistemas de información, servicios tecnológicos y la implementación de soluciones innovadoras que permitan el gobierno digital, la interoperabilidad, la integridad, la confidencialidad y la disponibilidad de la información.</t>
  </si>
  <si>
    <t>Porcentaje de actividades de las mejores prácticas para la adecuada gestión de la infraestructura tecnológica de la Entidad implementadas</t>
  </si>
  <si>
    <t>Plan de capacidad de TI 
Plan de recuperación de desastres para los componentes tecnológicos</t>
  </si>
  <si>
    <t>•Diseñar y desarrollar el plan de capacidad de TI
•Ajustar el plan de recuperación de desastres para los componentes tecnológicos de acuerdo a la infraestructura actual
•Afinamiento de la infraestructura de Nube para los sistemas de información institucionales</t>
  </si>
  <si>
    <t>Porcentaje de actividades para mantener y evolucionar los sistemas de información de la Entidad acorde a las necesidades</t>
  </si>
  <si>
    <t>Ajustes realizados a los sistemas de información</t>
  </si>
  <si>
    <t xml:space="preserve">•Análisis, diseño, desarrollo y puesta en producción de los requerimientos acorde a las necesidades de la Entidad.
• Transferencia de conocimiento y socialización a los usuarios finales de los ajustes realizados. </t>
  </si>
  <si>
    <t>Porcentaje de actividades desarrolladas para la implementación del Sistema de Gestión de Seguridad de la Información SGSI</t>
  </si>
  <si>
    <t>Sistema de Gestión de Seguridad de la Información implementado</t>
  </si>
  <si>
    <t>• Implementación del plan de tratamiento del Riesgos de los procesos misionales.
• Definir y desarrollar de las actividades del plan de comunicaciones 2020.
• Aprobación y publicación de la matriz de los activos de información.
• Definir el componente de evaluación y desempeño del modelo de seguridad y privacidad de la información.</t>
  </si>
  <si>
    <t>Porcentaje de actividades del plan de acción enmarcadas en el manual de la política de Gobierno Digital desarrolladas</t>
  </si>
  <si>
    <t>Implementación del plan de acción de acuerdo al manual de la política de gobierno digital</t>
  </si>
  <si>
    <t>.
•Actualizar y desarrollar las actividades del plan de acción de acuerdo al manual de la política  de gobierno digital (Decreto 1008 de 2018)</t>
  </si>
  <si>
    <t>Porcentaje de requerimientos atendidos oportunamente</t>
  </si>
  <si>
    <t>Número de requerimientos atendidos en el ANS establecido/Número de requerimientos atendidos * 100</t>
  </si>
  <si>
    <t xml:space="preserve">
Informe de requerimientos gestionados</t>
  </si>
  <si>
    <t xml:space="preserve">• Brindar apoyo técnico a los casos de soporte registrados en la mesa de ayuda en línea.
</t>
  </si>
  <si>
    <t>Porcentaje de usuarios satisfechos</t>
  </si>
  <si>
    <t>Número de usuarios satisfechos con los servicios recibidos / Número de usuarios encuestados *100</t>
  </si>
  <si>
    <t>Informe de medición de satisfacción de usuarios.</t>
  </si>
  <si>
    <t>•  Aplicación de la encuesta de satisfacción a usuarios de servicios de TI</t>
  </si>
  <si>
    <t>HENRY DÍAZ DUSSÁN / DIRECTOR DE TIC</t>
  </si>
  <si>
    <t xml:space="preserve">Establecer las políticas, lineamientos, directrices, planes, programas, proyectos y recursos que orienten la gestión de la Entidad
para el cumplimiento de la misión institucional de forma transparente y participativa.
</t>
  </si>
  <si>
    <t>Plan operativo formulado</t>
  </si>
  <si>
    <t>Número de POA  formulado</t>
  </si>
  <si>
    <t xml:space="preserve">Plan operativo anual consolidado por procesos
</t>
  </si>
  <si>
    <t>Dirección de Planeación</t>
  </si>
  <si>
    <t>(Porcentaje de avance ejecutado/ Porcentaje de avance programado)</t>
  </si>
  <si>
    <t>Directivo(s) Responsable(s) líder(es) y operativo(s) de todos los procesos</t>
  </si>
  <si>
    <t xml:space="preserve">Número de visitas para realizar control a la gestión a instrumentos institucionales de planeación </t>
  </si>
  <si>
    <t>Control a la gestión a la ejecución del PEI y POA por Proceso, a los proyectos de inversión, al Plan de Mejoramiento por procesos y al Mapa de Riesgos Institucional.</t>
  </si>
  <si>
    <t>GERMÁN URIEL ROJAS / DIRECTOR DE PLANEACIÓN</t>
  </si>
  <si>
    <t>1. Dar las orientaciones a los procesos para la formulación del POA 2019.
2. Realizar la consolidación del POA por procesos para la vigencia 2019. 
3. Publicar el POA consolidado por procesos para la vigencia 2019.</t>
  </si>
  <si>
    <t>Desarrollar conocimiento e innovación, mediante la gestión de la información e iniciativas, que aseguren su transferencia y transformación.</t>
  </si>
  <si>
    <t>Espacios  de transferencia  de concocimientos realizados .</t>
  </si>
  <si>
    <t>Número  de espacios  de transferencia  de concocimientos realizados .</t>
  </si>
  <si>
    <t>2  Espacios de transferencias   y  buenas prácticas realizadas.</t>
  </si>
  <si>
    <t>1. Definir  temas  a   tratar.
2. Realizar  convocatoria  a  los servidores(as) de la entidad.
3. Elaborar un informe donde se incluya un balance de los resultados productos de los  espacios.
4. Entregar  los soportes ( Fotografico, listas de asistencias)</t>
  </si>
  <si>
    <t>Espacios  de  ideación y creación de innovación pública reealizados</t>
  </si>
  <si>
    <t>Número de espacios de ideación y creación de innovación pública reealizados</t>
  </si>
  <si>
    <t>2 Espacios de  ideación  y creación de  innovación pública realizados.</t>
  </si>
  <si>
    <t xml:space="preserve">100%, </t>
  </si>
  <si>
    <t>Definir los lineamientos necesarios para satisfacer las necesidades y expectativas de los (as) usuarios(as) y partes interesadas, en el marco de las disposiciones legales vigentes, mediante los diferentes canales de atención con los que cuenta la Entidad.</t>
  </si>
  <si>
    <t>Porcentaje de acciones ejecutadas / porcentaje de acciones programadas</t>
  </si>
  <si>
    <t>Lineamientos establecidos</t>
  </si>
  <si>
    <t xml:space="preserve">
Secretaria (o) General</t>
  </si>
  <si>
    <t>S.I</t>
  </si>
  <si>
    <t>Lineamientos Implementados</t>
  </si>
  <si>
    <t>Análisis resultado de la medición de la encuesta de satisfacción</t>
  </si>
  <si>
    <t>Eficacia de la implementación de los lineamientos</t>
  </si>
  <si>
    <t>MARYEMELINA DAZA MENDOZA</t>
  </si>
  <si>
    <t xml:space="preserve">MIPG implementado en por lo menos un 60%
</t>
  </si>
  <si>
    <t>Mejora continua del Sistema de Gestión de la Calidad</t>
  </si>
  <si>
    <t>1.1 Orientar y coordinar la formulación del Plan Operativo Anual (POA) por procesos, correspondiente a la vigencia 2020</t>
  </si>
  <si>
    <t>1. Validar el cumplimiento de requisitos frente a la NTC ISO 9001:2015 partiendo del plan de implementación 2019
2. Elaborar el Plan de trabajo para la sostenibilidad y mejora del SGC.
3. Ejecutar el Plan de trabajo para la sostenibilidad y mejora del SGC.
4. Hacer seguimiento a la ejecución del Plan.
5. Generar informe de avance en la ejecución del plan.</t>
  </si>
  <si>
    <t>1. Revisar autodiagnóstico 2019.
2. Validar evidencias de autodiagnóstico con los responsables.
3. Revisar el Plan de acción resultado de la validación.
4. Ejecutar el Plan de Acción actualizado. 
5. Hacer seguimiento a la ejecución del Plan de Acción actualizado.
6. Generar informe de avance en la implementación.</t>
  </si>
  <si>
    <t>Publicación  de seguimiento a planes, programas y proyectos</t>
  </si>
  <si>
    <t>100% de seguimientos publicados a planes, programas y proyectos</t>
  </si>
  <si>
    <t>1.4 Realizar control a la gestión a los instrumentos institucionales de planeación</t>
  </si>
  <si>
    <t>1.3 Consolidar y monitorear las actividades establecidas en el Plan Anticorrupción y de Atención al Ciudadano -PAAC-</t>
  </si>
  <si>
    <t>1. Coordinar la formulación del PAAC.
2. Consolidación y publicación del PAAC.
3. Monitoreo del avance de las actividades del PAAC.</t>
  </si>
  <si>
    <t xml:space="preserve">PAAC consolidado y publicado.
Monitoreos realizados
</t>
  </si>
  <si>
    <t>1. Diseñar un cronograma con la programación de las visitas de control a la gestión.
2. Enviar las comunicaciones oficiales con la programación y condiciones de las visitas de control a la gestión.
3. Realizar las visitas de control a la gestión.
4. Dejar registro de la visita o reunión de control a la gestión.</t>
  </si>
  <si>
    <t>1. Solicitar la información periódica a los procesos.
2. Procesar la información y de ser necesario solicitar explicaciones  o generar sugerencias sobre inconsistencias o aspectos de mejora identificados en la información recibida.
3. Consolidar información y publicar.</t>
  </si>
  <si>
    <t xml:space="preserve">1.2 Coordinar y ejecutar las actividades necesarias para la implementación del MIPG y la sostenibilidad  del Sistema de Gestión de Calidad.
(META TRANSVERSAL A TODOS LOS PROCESOS)
</t>
  </si>
  <si>
    <t>400 Intervenciones adelantadas en el ejercicio del ministerio público en defensa de los derechos humanos</t>
  </si>
  <si>
    <t>21.000 requerimientos finalizados con respuesta de fondo en defensa de los derechos</t>
  </si>
  <si>
    <t>RUBBY CECILIA DURAN MALDONADO - SUBDIRECTORA DE CONTRATACIÓN</t>
  </si>
  <si>
    <t>3.1 Implementar las mejores prácticas para la adecuada gestión de la infraestructura tecnológica de la Entidad.</t>
  </si>
  <si>
    <t>3.2 Mantener y evolucionar los sistemas de información de la Entidad acorde a las necesidades</t>
  </si>
  <si>
    <t xml:space="preserve">3.3 Desarrollar las actividades requeridas para la implementación del Sistema de Gestión de Seguridad de la Información SGSI
</t>
  </si>
  <si>
    <t>3.4 Desarrollar las actividades del plan de acción enmarcadas en el  manual de la política de Gobierno Digital</t>
  </si>
  <si>
    <t xml:space="preserve">3.5 Atender los  requerimientos de soporte técnico solicitados, según los acuerdos de nivel de servicio (ANS) establecidos para los servicios de TI
</t>
  </si>
  <si>
    <t xml:space="preserve">3.6 Obtener el nivel de satisfacción de los usuarios frente a los servicios de TI recibidos.
</t>
  </si>
  <si>
    <t>4.2 Diseñar y ejecutar una campaña de sensibilización para ayudar a promover los derechos de las personas en el Distrito Capital.</t>
  </si>
  <si>
    <t>4.3 Diseñar y ejecutar una campaña de divulgación para contribuir en la promoción de los derechos humanos en el distrito capital</t>
  </si>
  <si>
    <t>4.4 Diseñar y ejecutar una campaña de divulgación para ayudar a promover una Cultura de Calidad, Buen Servicio y Mejora Continua de los procesos institucionales, en el marco de los estándares internacionales y la normatividad vigente.</t>
  </si>
  <si>
    <t>4.5 Diseñar y ejecutar una campaña de divulgación para ayudar a implementar una estrategia de lucha contra la corrupción mediante la sensibilización de los(as) funcionarios(as), la participación ciudadana, el acceso a la información pública y la rendición de cuentas.</t>
  </si>
  <si>
    <t>5.1 Realizar  acciones de promoción y apropiación de derechos y deberes con los sujetos de especial protección constitucional y personas en general en el Distrito Capital.</t>
  </si>
  <si>
    <t>5.2 Adelantar gestiones para la defensa de los derechos de las personas del Distrito Capital</t>
  </si>
  <si>
    <t>5.3 Prestar servicio a los habitantes del Distrito capital a través de medios alternativos de resolución de conflictos</t>
  </si>
  <si>
    <t>5.5 Realizar seguimiento a la implementación de la Política Pública de Mujeres y Equidad de Género en el Distrito Capital</t>
  </si>
  <si>
    <t>6.1 Realizar las Audiencias Públicas y mesas de trabajo de los Requerimientos Ciudadanos aprobadas.</t>
  </si>
  <si>
    <t>6.2 Realizar informes de acciones de prevención y control a la función pública aprobadas dentro del Proceso.</t>
  </si>
  <si>
    <t>6. 3 Realizar seguimientos a las observaciones consignadas en los informes de acciones de prevención y control a la función pública.</t>
  </si>
  <si>
    <t xml:space="preserve">7.1 Emitir citaciones de audiencia y llevar el 50% a fallo
</t>
  </si>
  <si>
    <t>7.2 Proferir fallos</t>
  </si>
  <si>
    <t xml:space="preserve">7.3 Decidir de fondo procesos disciplinarios. 
</t>
  </si>
  <si>
    <t xml:space="preserve">9.1 Atender los servicios de mantenimiento de bienes e instalaciones en los tiempos de respuesta establecidos </t>
  </si>
  <si>
    <t xml:space="preserve">
9.2 Atender los servicios de almacén en los tiempos de respuesta establecidos </t>
  </si>
  <si>
    <t>9.3  Atender los servicios de transporte de manera satisfactoria</t>
  </si>
  <si>
    <t>9.4 Prestar los servicios de aseo y cafetería de manera satisfactoria</t>
  </si>
  <si>
    <t>9.6 Cumplir las actividades relacionadas con la ejecución de los contratos de bienes y servicios de los proyectos de inversión y gastos de funcionamiento del proceso.</t>
  </si>
  <si>
    <t>10.1 Realizar todos los pagos  presentados  por los ordenadores de gasto,  supervisores de contratos y /o funcionarios autorizados dentro del cronograma previsto por la entidad y el lleno de los requisitos para el pago.</t>
  </si>
  <si>
    <t xml:space="preserve">11.1 Ejecutar el Plan Anual de adquisiciones respecto a gastos generales.
</t>
  </si>
  <si>
    <t xml:space="preserve">11.2 Implementar (luego de su desarrollo) el Sistema de Contratación SISCO en relación con la contratación de bienes y servicios bajo la modalidad de mínima y menor cuantía </t>
  </si>
  <si>
    <t>12.1 Atender el cronograma de transferencias documentales y la totalidad de solicitudes de transferencia al archivo central</t>
  </si>
  <si>
    <t>12.4 Disminuir la cantidad de devoluciones de comunicaciones oficiales enviadas</t>
  </si>
  <si>
    <t>13.1 Actuar en el 100% de los procesos judiciales en los que la Entidad sea vinculada,</t>
  </si>
  <si>
    <t xml:space="preserve">13.2 Actuar en el 100% de las acciones de tutela donde la entidad sea vinculada y/o accionada </t>
  </si>
  <si>
    <t xml:space="preserve">13.3 Mantener una base de datos consolidadas de las acciones populares y los comités de seguimiento a las mismas, así como ejercer la defensa en estas en los eventos que sean de nuestra competencia. </t>
  </si>
  <si>
    <t>13.4 Mantener actualizada la base de datos de sanciones disciplinarias de los servidores públicos distritales</t>
  </si>
  <si>
    <t xml:space="preserve">13.5Atender el 100% de los  conceptos jurídicos solicitados por el Despacho de la Personera de Bogotá o sus delegados.
</t>
  </si>
  <si>
    <t xml:space="preserve">14.1 Establecer los lineamientos mínimos requeridos para satisfacer las necesidades y expectativas de los (as) usuarios(as) y partes interesadas </t>
  </si>
  <si>
    <t xml:space="preserve">14.2 Verificar la eficacia de la implementación de los lineamientos establecidos  </t>
  </si>
  <si>
    <t>14.3  Evaluar la satisfacción de los usuarios, con el fin de tomar acciones que permitan el mejoramiento de la prestación del servicio</t>
  </si>
  <si>
    <t xml:space="preserve">15.1 Emitir citaciones de audiencia y llevar el 50% a fallo
</t>
  </si>
  <si>
    <t>15.2 Proferir fallos</t>
  </si>
  <si>
    <t xml:space="preserve">15.3 Decidir de fondo procesos disciplinarios. 
</t>
  </si>
  <si>
    <t>16.1 Realizar auditorias internas a los procesos de la Entidad</t>
  </si>
  <si>
    <t>16.2 Realizar auditoria especial a los procesos de la Entidad</t>
  </si>
  <si>
    <t>16.3  Realizar la evaluación de gestión a las dependencias de la Entidad en cumplimiento de la Ley 909 de 2004, artículo 39</t>
  </si>
  <si>
    <t xml:space="preserve">16.4 Realizar la evaluación sobre la efectividad del manejo de  los Riesgos  Institucionales.
</t>
  </si>
  <si>
    <t>16.5 Realizar semestralmente seguimiento al Plan de Mejoramiento suscrito con la Contraloría de Bogotá D.C.</t>
  </si>
  <si>
    <t xml:space="preserve">16.6 Elaborar  Informes solicitados por entes externos y los requeridos por Ley
</t>
  </si>
  <si>
    <t xml:space="preserve">16.7 Realizar sensibilización  a Directivos y referentes de proceso sobre la séptima dimensión del MIPG
</t>
  </si>
  <si>
    <t>16.8 Realizar la estrategia de sensibilización  acerca de La cultura del control</t>
  </si>
  <si>
    <t xml:space="preserve">8.1  Gestionar el 100% de las novedades y situaciones administrativas de los servidores públicos de la Entidad.
</t>
  </si>
  <si>
    <t>8.3 Actualizar, custodiar y conservar el 100% de la documentación de las Historias Laborales para garantizar y facilitar su consulta.</t>
  </si>
  <si>
    <t xml:space="preserve">Solicitudes de certificaciones laborales y de bono pensional gestionadas
</t>
  </si>
  <si>
    <t xml:space="preserve">Oportunidad en trámite de certificaciones
</t>
  </si>
  <si>
    <t xml:space="preserve">8.5 Formular e implementar el Plan Institucional de Capacitación de la vigencia 2020.
</t>
  </si>
  <si>
    <t xml:space="preserve">8.6 Formular e implementar el Plan Institucional de Bienestar de la vigencia 2020.
</t>
  </si>
  <si>
    <t xml:space="preserve">8.7 Formular e implementar el Plan Institucional de Incentivos de la vigencia 2020.
</t>
  </si>
  <si>
    <t xml:space="preserve">8.8 Formular e implementar el Plan Anual de Trabajo del Sistema de Gestión de Seguridad y Salud en el Trabajo SG-SST de la vigencia 2020.
</t>
  </si>
  <si>
    <t xml:space="preserve">8.9 Realizar seguimiento y/o capacitación de los sistemas de gestión y evaluación del Desempeño Laboral en todas las dependencias de la Entidad.
</t>
  </si>
  <si>
    <t>8.10 Incluir las Novedades, Liquidar  y pagar oportunamente el 100% de las nóminas de la vigencia.</t>
  </si>
  <si>
    <t>8.11  Remitir a la Oficina Asesora Jurídica y/o Secretaria General de la Entidad y/o a la Dirección Distrital de Cobro, las incapacidades sin reconocimiento y pago mayores a 360 días de mora.</t>
  </si>
  <si>
    <t xml:space="preserve">5.7 Generar espacios de intercambio y desarrollo de conocimientos y prácticas para que por medio del aprendizaje colaborativo, permitan unificar y difundir el "saber-hacer" de la atención a las personas, en la Personería de Bogotá D.C.   </t>
  </si>
  <si>
    <t>5.8 Notificarse de las decisiones  proferidas dentro de las actuaciones administrativas por las Inspecciones de policía y la administración local.</t>
  </si>
  <si>
    <t>5.9 Asistir a las audiencias públicas, realizando las actuaciones que se requieran en protección de los derechos y defensa del interés público (Ley 1801 de 2016)</t>
  </si>
  <si>
    <t>5.10 Sensibilizar a niños, niñas y adolescentes   en sus valores éticos, derechos y sus  obligaciones cívicas y sociales</t>
  </si>
  <si>
    <t xml:space="preserve">5.11 Fortalecer la labor de quienes ejercen la participación ciudadana </t>
  </si>
  <si>
    <t>5.12 Sensibilizar personas sobre la importancia del reciclaje y el buen uso de los contenedores de residuos orgánicos y/o material aprovechable.</t>
  </si>
  <si>
    <t>5.13  Elaboración de acciones de tutela, incidentes de desacato e impugnaciones a fallos de primera instancia</t>
  </si>
  <si>
    <t>5.14 Verificar de manera preventiva el cumplimiento de los términos para evitar situaciones jurídicas de caducidad, prescripción, nulidades, perdida de fuerza ejecutoria e inactividades en el proceso.</t>
  </si>
  <si>
    <t>&gt; 0 y &lt;=15 Días Hábiles</t>
  </si>
  <si>
    <t>12,6 Días hábiles</t>
  </si>
  <si>
    <t>Todos los derechos de petición registrados y finalizados en el aplicativo SINPROC con un tiempo de respuesta de fondo promedio entre 1 y 15 días hábiles.</t>
  </si>
  <si>
    <t>1. Recibir el requerimiento y crear registro en el aplicativo institucional.
2. Realizar el trámite correspondiente.
3. Dar respuesta de fondo al ciudadano.
4. Finalizar el requerimiento en el aplicativo institucional.
5. Hacer seguimiento a los términos de los requerimientos ciudadanos de cada delegada y grupo de gestión.</t>
  </si>
  <si>
    <t>5.4 Realizar seguimiento al avance de la política publica para victimas del conflicto armado</t>
  </si>
  <si>
    <t>Informe de seguimiento a la política publica para victimas del conflicto armado.</t>
  </si>
  <si>
    <t>Número de informes presentados en el año de seguimiento al avance de la política publica para victimas del conflicto armado</t>
  </si>
  <si>
    <t>Un (1) Informe de seguimiento sobre  el avance de la política publica para victimas del conflicto armado</t>
  </si>
  <si>
    <t xml:space="preserve">5.6 Diseñar e implementar un mecanismo de prevención de peligros que enfrentan los jóvenes en temas de redes sociales, sexting, sextorsión, ciberbuling, entre otros. </t>
  </si>
  <si>
    <t xml:space="preserve">Mecanismo de prevención de los peligros que enfrentan los jóvenes de Bogotá D.C. </t>
  </si>
  <si>
    <t>Siete (7) Mecanismos de prevención de peligros que enfrentan los jóvenes en temas de redes sociales, sexting, sextorsión, ciberbullying, entre otros. Registro fotográfico y listas de asistencia que evidencian la implementación del mecanismo.</t>
  </si>
  <si>
    <t>1. Diseño del mecanismo de prevención a utilizar en los colegios.
2. Implementación del mecanismo de prevención.  
3. Análisis y conclusiones del ejercicio.</t>
  </si>
  <si>
    <t>1. Definir los temas.
2. Elaborar material de difusión.
3. Enviar material de difusión y entrenamiento a la Coordinación de MP y DDHH para su revisión y validación
3. Realizar la difusión del material aprobado
4. Realizar las reuniones de mejoramiento o fortalecimiento en temas específicos.
6. Entregar los soportes  de  la difusión y reunión de mejoramiento o fortalecimiento (actas, planillas o certificaciones, fotos).</t>
  </si>
  <si>
    <t>40 actividades de acompañamiento y/o con seguimiento</t>
  </si>
  <si>
    <t>1. Valorar la procedencia de la acción de tutela.
2. Elaborar la tutela, incidente de desacato o impugnación según corresponda.
3. Realizar seguimiento a los fallos de tutela elaborados.</t>
  </si>
  <si>
    <t>1. Seleccionar por su importancia y/o petición las actuaciones administrativas a revisar.
2. Revisar el expediente
3. Realizar las actuaciones que sean necesarias para el cumplimiento del debido proceso</t>
  </si>
  <si>
    <t>35.000 requerimientos tramitados y finalizado son respuesta de fondo en defensa de los derechos</t>
  </si>
  <si>
    <t>1. Obtener la información del avance presupuestal del PDL
2. Realizar un análisis de los informes con relación a la ejecución presupuestal 
3. Comunicar a la administración local de los resultados de seguimiento.
4. De encontrarse observaciones  con incidencia disciplinaria, fiscal o penal realizar el traslado correspondiente</t>
  </si>
  <si>
    <t>17 informes de  acciones de prevención y control a la función pública presentados a la P.D. para la Coordinación de Veedurías.</t>
  </si>
  <si>
    <t>1. Citar a los peticionarios  a una mesa de trabajo o audiencia donde se profundice sobre los aspectos específicos de la petición.
2. Realizar la audiencia pública o mesa de trabajo.
3. Hacer seguimiento al cumplimiento de los compromisos.</t>
  </si>
  <si>
    <t>2.1 Generar espacios formales e informales para compartir y retroalimentar conocimientos y buenas prácticas realizadas por los servidores(as) de la Personería de Bogotá D.C</t>
  </si>
  <si>
    <t>2.2 Realizar talleres de ideación y creación de innovación pública en la Personería de Bogotá.</t>
  </si>
  <si>
    <t xml:space="preserve">4.1 Diseñar e implementar una estrategia de comunicación para la socialización de los servicios que brindan las personerías locales </t>
  </si>
  <si>
    <t>Porcentaje de avance en el diseño e implementación de la estrategia de comunicación para la socialización de los servicios que brindan las personería locales</t>
  </si>
  <si>
    <t>1) Elaborar (1) comercial promocional, que será divulgado en los canales público - privados, sin costo, gracias a la alianza con la CRC.
2) Diseñar dos (2) piezas gráficas promocionales de los servicios que prestan las personerías locales
3) Diseñar dos (2) banner publicitarios en la página web institucional, promocionando los servicios de las personerías locales. 
4) Elaborar (4) comunicados de prensa</t>
  </si>
  <si>
    <t>N° de novedades y situaciones administrativas gestionadas /  N° requerimientos de novedades y situaciones administrativas presentados * 100</t>
  </si>
  <si>
    <t>1. Proveer los empleos vacantes de la planta de cargos de la Entidad, mediante nombramiento, encargo o comisión, de acuerdo a lo establecido en la normativa vigente.
2. Efectuar la reubicación de los funcionarios, de acuerdo a sus competencias y las necesidades de la Entidad, para facilitar el cumplimiento de los objetivos institucionales. 
3. Realizar los trámites necesarios para el retiro de los funcionarios de la planta de personal de la Personería de Bogotá D.C., de acuerdo a las diferentes causales establecidas en la normativa vigente.
4. Recibir y tramitar las solicitudes de permiso remunerado, permisos por calamidad doméstica, académico compensado, de docencia y de hora de lactancia; solicitudes de licencia no remunerada, licencia remunerada para participar en eventos deportivos, licencia por luto y licencia por paternidad; solicitudes de disfrute, interrupción, aplazamiento, desistimiento o modificación de fecha de disfrute de las vacaciones;  que presenten los (las) funcionarios(as) de la Personería de Bogotá D.C.
5. Tramitar oportunamente las solicitudes de comisión de los (las) funcionarios(as) de carrera administrativa que aspiran a ocupar un empleo de libre nombramiento en otras entidades, o de comisión de estudio, de acuerdo con la normativa vigente.
6. Estudiar, elaborar, suscribir y comunicar/notificar actos administrativos, de competencia de la Dirección así como las respuestas a los requerimientos, de conformidad con las normas vigentes y los procedimientos establecidos, relacionados con las novedades y situaciones administrativas¹.
7. Tramitar oportunamente las solicitudes de los servidores de la entidad o requerimientos externos relacionados con novedades y situaciones administrativas de la planta de personal de la Entidad</t>
  </si>
  <si>
    <t xml:space="preserve">Presentar los resultados de las matriz de pedidos de almacén de manera trimestral </t>
  </si>
  <si>
    <t>9.5 Ejecutar el cronograma de actividades del Plan Estratégico de Seguridad Vial</t>
  </si>
  <si>
    <t xml:space="preserve">Llevar a cabo el seguimiento de la ejecución contractual de los procesos a cargo de la dependencia 
Llevar a cabo el control presupuestal, informes de supervisión, y seguimiento a las obligaciones de los contratos a cargo de la dependencia </t>
  </si>
  <si>
    <t>1. Actualizar, normalizar y gestionar la documentación relacionada con la contratación bajo la modalidad de mínima y menor cuantía.
2. Solicitar a la Dirección de TIC su respectivo desarrollo.
3. Gestionar la capacitación respectiva
4. Realizar las pruebas requeridas 
5. Implementar el desarrollo del proceso de contratación por el sistema</t>
  </si>
  <si>
    <t>12.2  Realizar las actividades de diseño, actualización e implementación de los instrumentos archivísticos establecidos por la ley</t>
  </si>
  <si>
    <t>12.3 Realizar las actividades de diseño, actualización e implementación de los instrumentos archivísticos establecidos por la ley</t>
  </si>
  <si>
    <t xml:space="preserve">Atender las solicitudes de asistencia técnica requeridas al proceso.
Emitir los lineamientos o instrucciones para la correcta gestión de los documentos de la entidad.
Realizar inspecciones a dependencias para verificar aplicación de lineamientos y estado de organización de archivos de gestión. </t>
  </si>
  <si>
    <t>Recibir de las dependencias las comunicaciones externas a entregar a sus destinatarios 
Elaborar planillas y controles de entrega de las comunicaciones a usuarios externos
Registrar las comunicaciones externas enviadas que han sido devueltas a la Personería y el motivo de devolución
Tramitar la corrección en los datos del destinatario para volver a remitir la comunicación
Retroalimentar a las dependencias productoras de las comunicaciones sobre las devoluciones para disminuirlas</t>
  </si>
  <si>
    <t xml:space="preserve">(Numero de procesos judiciales en las que se interviene oportunamente, de acuerdo a los términos fijados por los despachos judiciales / Numero total de procesos judiciales en los que se vincula la entidad ) -* 100 </t>
  </si>
  <si>
    <t>1) Recibir las acciones de tutela
2) Hacer el reparto correspondiente entre los abogados 
3)  Revisar los informes base de respuesta emitidos por otras dependencias y que son base para la respuesta. 
4) Registrar las acciones de tutela en el sistema o base de datos creado para tal fin
5, hacer seguimiento dentro del proceso y verificar falos de 1 y 2 instancia, registrarlos en la base de datos</t>
  </si>
  <si>
    <t>Número de actualización de registros realizados / Número total de acciones en las que se inician y/o intervine  (x100)</t>
  </si>
  <si>
    <t xml:space="preserve">Una base de datos actualizada permanentemente, con información </t>
  </si>
  <si>
    <t xml:space="preserve">1) Recibir las solicitudes para interponer la respectiva acción popular
2,  Hacer el reparto correspondiente entre los abogados 
3) Revisar los informes base de respuesta emitidos por otras dependencias y que son base para la respuesta. 
4) Registrar las acciones de populares en el sistema o base de datos creado para tal fin                                                                                                                   </t>
  </si>
  <si>
    <t>Porcentaje de actualización de base de datos de sanciones disciplinarias</t>
  </si>
  <si>
    <t>mantener una línea de conceptos emitidos oportunamente</t>
  </si>
  <si>
    <t xml:space="preserve">1) Recibir las solicitudes de concepto jurídico
2) Acopiar las normas pertinentes
3) Verificar vigencia y jerarquía normativa                       4) Confrontar estado del arte en doctrina y jurisprudencia                                                                    5) Emitir el concepto                                                                 </t>
  </si>
  <si>
    <t xml:space="preserve">1) Recibir las solicitudes de registro de sanciones, de corrección y modificación
2) Revisar las solicitudes y documentación anexa
3) Registrar las sanciones en el sistema de antecedentes disciplinarios                                               4) Comunicar a la entidad que genera el reporte               5) Expedir los certificados de antecedentes disciplinarios                                                                     </t>
  </si>
  <si>
    <t>Lineamientos mínimos requeridos</t>
  </si>
  <si>
    <t>1. Visitas de seguimiento de la implementación.
2. Reuniones periódicas con los procesos.
3.Generacion de alertas en caso de encontrar brechas.</t>
  </si>
  <si>
    <t>Medición de la satisfacción de los usuarios</t>
  </si>
  <si>
    <t>1,Aplicación de la encuesta de satisfacción de los usuarios
2. Análisis semestral de la medición de satisfacción de los usuarios.
3. Planes de mejoramiento.</t>
  </si>
  <si>
    <t>Reunión con el equipo de trabajo para establecer la estrategia de sensibilización a desarrollarse.
Elaborar acta de las decisiones que se tomen en  dicha reunión.
Llevar a cabo la estrategia de sensibilización definida
Al finalizar aplicar la encuesta de percepción de la estrategia</t>
  </si>
  <si>
    <t>En la meta operativa "Realizar semestralmente la evaluación sobre la efectividad del manejo de  los Riesgos  Institucionales" se pasa de magnitud programada 2 a 3 informes, teniendo en cuenta la guía de administración del riesgo y la unificación del mapa de riesgos de la Entidad. La periodicidad del seguimiento  que estaba en febrero y agosto pasa a enero, mayo y septiembre. Adicionalmente se quito la palabra "semestralmente".</t>
  </si>
  <si>
    <t>Realizar seguimiento al cumplimiento de las acciones y controles del Mapa de Riesgos de gestión por procesos, que se encuentra publicado en la página Web institucional y elaborar los respectivos informes con conclusiones y recomendaciones, remitiéndolo
a la Dirección de Planeación.</t>
  </si>
  <si>
    <t>Número de seguimientos semestrales al Plan de Mejoramiento Institucional</t>
  </si>
  <si>
    <t>Solicitud y análisis de la información
Elaborar  y presentar  los informes  solicitados por los Entes Externos, Alta Dirección  y  los requeridos por Ley. 
Remisión de informes según el caso
Solicitud y verificación de publicación de informes.</t>
  </si>
  <si>
    <t>Sensibilización  a Directivos y referentes de proceso sobre la séptima dimensión del MIPG</t>
  </si>
  <si>
    <t xml:space="preserve">Listado de asistencia a la capacitación realizada 
</t>
  </si>
  <si>
    <t>6.5 Revisar trimestralmente la ejecución del presupuesto de la localidad, evaluando sus efectos en la ejecución del plan de desarrollo local</t>
  </si>
  <si>
    <t>6.6 Revisar los contratos a petición de parte.</t>
  </si>
  <si>
    <t xml:space="preserve">6.7 Revisar los contratos  del plan de desarrollo local </t>
  </si>
  <si>
    <t xml:space="preserve">8.4 Atender las solicitudes de certificaciones laborales y de bono pensional, dentro de los tiempos previstos
</t>
  </si>
  <si>
    <t xml:space="preserve">8.2  Gestionar el cobro del 90% de las incapacidades de acuerdo con la normatividad vigente
</t>
  </si>
  <si>
    <t>2.3.  Implementar los mecanismos  para la documentación y/o registro  de la memoria institucional,  conservación en el repositorio institucional y difusión al interior y exterior de la entidad.</t>
  </si>
  <si>
    <t>Mecanismo implementado para la documentación y/o registro de la memoria institucional,  conservación en el repositorio institucional y difusión</t>
  </si>
  <si>
    <t>% de avance de en la implementación del mecanismo</t>
  </si>
  <si>
    <t>Mecanismo de documentación, conservación y difusión  implementado</t>
  </si>
  <si>
    <t>1. Diseñar el procedimiento para la documentación y/o registro de  las lecciones aprendidas y mejores prácticas, realizadas por los funcionarios de la entidad, con el fin de preservar la memoria institucional y su conservación en el repositorio institucional. 
2.  Difundir las lecciones aprendidas y mejores prácticas, realizadas por los funcionarios de la entidad, una vez que se encuentren documentadas.
3. Realizar un inventario de los documentos misionales, que cumplan con las condiciones, para ser conservados y publicados en el repositorio institucional, con el fin de ser consultados y usados por la comunidad en general.</t>
  </si>
  <si>
    <t xml:space="preserve">98 Informes de acción de prevención y control a la función pública realizados por cada una de las delegadas de manera oficiosa y a petición de parte 
</t>
  </si>
  <si>
    <t xml:space="preserve">39 Seguimientos realizados
</t>
  </si>
  <si>
    <t>JUAN CARLOS PÉREZ CARREÑO / DIRECTOR DE GESTIÓN DEL CONOCIMIENTO E INNOVACIÓN</t>
  </si>
  <si>
    <t>13/12/2019
Actualización: 05/03/2020</t>
  </si>
  <si>
    <t>118 acciones de promoción</t>
  </si>
  <si>
    <t>138.200 intervenciones adelantadas en el ejercicio del ministerio público en defensa de los derechos humanos</t>
  </si>
  <si>
    <t>10.520 acciones adelantadas en favor de las víctimas del conflicto armado</t>
  </si>
  <si>
    <t>127.390 requerimientos finalizados con respuesta de fondo en defensa de los derechos</t>
  </si>
  <si>
    <t>20 espacios de transferencia, mejora y fortalecimiento de conocimientos y buenas prácticas realizados.</t>
  </si>
  <si>
    <t>92.379 Personas sensibilizadas en derechos y deberes</t>
  </si>
  <si>
    <t>Personera Delegada para la Coordinación del Ministerio Público y los Derechos Humanos
Personeros(as) Delegados(as) y Director Centro de Conciliación.</t>
  </si>
  <si>
    <t>Personero(a) Delegado(a) para la Coordinación de Prevención y Control a la Función Pública y Personeros(as) Delegados(as) de las dependencias adscritas.</t>
  </si>
  <si>
    <t>Personera Delegada para la Coordinación de Gestión  de las Personerías Locales
Personeros(as) Locales</t>
  </si>
  <si>
    <t>Personero(a) Delegado(a) para la Coordinación de Prevención y Control a la Función Pública 
Personeros(as) Delegados(as) para los sectores Movilidad y Planeación y sectores Educación, Cultura, Recreación y Deporte</t>
  </si>
  <si>
    <t>Personera Delegada para la Coordinación del Ministerio Público y los Derechos Humanos
Personeros(as) Delegados(as) y Director Centro de Conciliación y Mecanismos Alterntivos de Solucón de Conflictos</t>
  </si>
  <si>
    <t>Personeros(as) Delegados(as) para Asuntos Penales I, para Asuntos Penales II, para Asuntos Policivos y Civiles, para la Defensa de  y Protección de los Derechos Humanos y para la Familia y Sujetos de Especial Protección Constitucional</t>
  </si>
  <si>
    <t>Personer(o)a Delegada para la Protección de Víctimas del Conflicto Armado Interno</t>
  </si>
  <si>
    <t>Personero Delegado para la Asistencia Jurídica al Ciudadano
Personero(a) Delegado para Asuntos Penales II
Personer(o)a Delegada para la Protección de Víctimas del Conflicto Armado Interno</t>
  </si>
  <si>
    <t>Personera Delegada para la la Familia y Sujetos de Especial Protección Constitucional</t>
  </si>
  <si>
    <t xml:space="preserve">Dirección de Tecnologías de la Información y las Comunicaciones - DTIC
</t>
  </si>
  <si>
    <t>Jefe Oficina Asesora de Comunicaciones</t>
  </si>
  <si>
    <t xml:space="preserve">Personero(a) Delegada para la Coordinación de Potestad Disciplinaria, Personeros(as) Delegados(as) y la Dirección de Investigaciones Especiales y Apoyo Técnico
</t>
  </si>
  <si>
    <t>Director de Gestión del Conocimiento e Innovación</t>
  </si>
  <si>
    <t xml:space="preserve">Director de Tecnologías de la Información y las Comunicaciones - DTIC
</t>
  </si>
  <si>
    <t>Jefe de Oficina de Control Interno Disciplinario</t>
  </si>
  <si>
    <t>Liliana Villamil Gómez - Jefe Oficina Control Interno Disciplinario</t>
  </si>
  <si>
    <t>Subdirector(a) de Gestión Documental y Recursos Físicos</t>
  </si>
  <si>
    <t>Subdirector(a) de Gestión Financiera</t>
  </si>
  <si>
    <t>Director(a) Administrativa y Financiera / Subdirector(a) de Gestión Contractual</t>
  </si>
  <si>
    <t>Jefe Oficina Asesora Jurídica</t>
  </si>
  <si>
    <t>Cumplimiento de la función legal que recae sobre la Dirección de Talento Humano, de acuerdo a lo establecido en el anexo técnico del Acuerdo 617 de 2018, expedido por la CNSC.
Concientización y empoderamiento de los evaluadores y evaluados, en sus derechos y deberes dentro del Sistema.
Fortalecimiento del Sistema de Evaluación del Desempeño Laboral de la Entidad.
Informe de Resultados de la Evaluación de Desempeño</t>
  </si>
  <si>
    <t>DIANA MARGARITA JAIMES PLATA  - PERSONERA DELEGADA PARA LA COORDINACION DEL MINISTERIO PUBLICO  Y LOS DERECHOS HUMANOS 
LUZ ESTELLA GARCÍA FORERO - PERSONERA DELEGADA PARA LA COORDINACION DE LA GESTIÓN DE LAS PERSONERÍAS LOCALES</t>
  </si>
  <si>
    <t>13/12/2019
Actualización: 16/03/2020</t>
  </si>
  <si>
    <t>JUAN PABLO CONTRERAS LIZARAZO PERSONERO DELEGADO PARA LA COORDINACIÓN DE PREVENCIÓN Y CONTROL A LA FUNCIÓN PÚBLICA
LUZ ESTELLA GARCIA PERSONERA DELEGADA PARA LA COORDINACIÓN DE LA GESTIÓN DE LAS PERSONERÍAS LOCALES</t>
  </si>
  <si>
    <t xml:space="preserve">GUSTAVO ADOLFO CASTRO CAPERA PERSONERO DELEGADO PARA LA COORDINACIÓN DE POTESTAD DSCIPLINARIA </t>
  </si>
  <si>
    <t>Porcentaje de intervención oportuna en defensa judicial de la Entidad
(Vinculada)</t>
  </si>
  <si>
    <t>Porcentaje de intervención oportuna en defensa judicial de la Entidad por acciones de tutela</t>
  </si>
  <si>
    <t>Porcentaje de actualización de la base de datos de acciones en las que se inician y/o intervine</t>
  </si>
  <si>
    <t>1000 tutelas elaboradas</t>
  </si>
  <si>
    <t>5000 impulsos realizados</t>
  </si>
  <si>
    <t>Acciones de prevención y control a la función pública realizadas</t>
  </si>
  <si>
    <t>Avance en la  implementación de las mejores prácticas para la adecuada gestión de la infraestructura tecnológica de la Entidad</t>
  </si>
  <si>
    <t>Avance para mantener y evolucionar los sistemas de información de la Entidad acorde a las necesidades</t>
  </si>
  <si>
    <t>Avance en el desarrollo de las actividades requeridas para la implementación del Sistema de Gestión de Seguridad de la Información SGSI</t>
  </si>
  <si>
    <t>Avance del desarrollo del plan de acción enmarcadas en el manual de la política de Gobierno Digital</t>
  </si>
  <si>
    <t>Citaciones a audiencia emitidas que terminan con fallo</t>
  </si>
  <si>
    <t>Número de fallos proferidos en primera instancia</t>
  </si>
  <si>
    <t>Números  de sensibilizaciones realizadas</t>
  </si>
  <si>
    <t>N° de actividades ejecutadas en el periodo/N° de actividades programadas en el PESV para la vigencia*100</t>
  </si>
  <si>
    <t>Año 2014: 1043 
Año 2015: 2864
Año 2016: 606
Año 2018: 2147 
Año 2019: 1034
cajas de archivo transferidas al archivo central
100%</t>
  </si>
  <si>
    <t>Cantidad de actividades ejecutadas en el año para diseño o ajuste de instrumentos archivísticos</t>
  </si>
  <si>
    <t xml:space="preserve">Año 2018: 
50 actividades
Año 2019: 
27 actividades realizadas para diseñar, actualizar e implementar instrumentos archivísticos
</t>
  </si>
  <si>
    <t>Campaña de divulgación.</t>
  </si>
  <si>
    <t xml:space="preserve">Avance en la implementación de acciones para la sostenibilidad del Sistema de Gestión de la Calidad </t>
  </si>
  <si>
    <t>Avance en la implementación del Modelo (MIPG)</t>
  </si>
  <si>
    <t>Porcentaje de avance en las  actividades programadas PAAC</t>
  </si>
  <si>
    <t>Visitas para realizar control a la gestión</t>
  </si>
  <si>
    <t xml:space="preserve"> Número de Planes programas y proyectos publicados en los periodos establecidos / Número total de   Planes programas y proyectos publicados a publicar</t>
  </si>
  <si>
    <t>1. Elaborar documento controlado Guía de Servicio al Usuario.
2. Elaborar documento de Caracterización de Usuarios.
3. Elaborar procedimientos necesarios fruto del análisis de mejoramiento que se presente en el proceso..
4. Expedir las circulares tendientes a establecer pautas para la prestación del 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</si>
</sst>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0%"/>
    <numFmt numFmtId="165" formatCode="#,##0%"/>
  </numFmts>
  <fonts count="53">
    <font>
      <sz val="10"/>
      <name val="Arial"/>
    </font>
    <font>
      <sz val="11"/>
      <color theme="1"/>
      <name val="Calibri"/>
      <family val="2"/>
      <scheme val="minor"/>
    </font>
    <font>
      <sz val="11"/>
      <color theme="1"/>
      <name val="Calibri"/>
      <family val="2"/>
      <scheme val="minor"/>
    </font>
    <font>
      <sz val="10"/>
      <name val="Arial"/>
      <family val="2"/>
    </font>
    <font>
      <b/>
      <sz val="10"/>
      <color rgb="FFFFFFFF"/>
      <name val="Century Gothic"/>
      <family val="2"/>
    </font>
    <font>
      <sz val="10"/>
      <name val="Century Gothic"/>
      <family val="2"/>
    </font>
    <font>
      <b/>
      <sz val="10"/>
      <name val="Century Gothic"/>
      <family val="2"/>
    </font>
    <font>
      <b/>
      <sz val="14"/>
      <name val="Century Gothic"/>
      <family val="2"/>
    </font>
    <font>
      <b/>
      <sz val="22"/>
      <name val="Century Gothic"/>
      <family val="2"/>
    </font>
    <font>
      <sz val="11"/>
      <color indexed="8"/>
      <name val="Calibri"/>
      <family val="2"/>
    </font>
    <font>
      <b/>
      <sz val="12"/>
      <name val="Arial"/>
      <family val="2"/>
    </font>
    <font>
      <b/>
      <sz val="12"/>
      <color indexed="8"/>
      <name val="Arial"/>
      <family val="2"/>
    </font>
    <font>
      <b/>
      <sz val="12"/>
      <color theme="3" tint="-0.499984740745262"/>
      <name val="Arial"/>
      <family val="2"/>
    </font>
    <font>
      <sz val="11"/>
      <name val="Century Gothic"/>
      <family val="2"/>
    </font>
    <font>
      <b/>
      <sz val="14"/>
      <name val="Arial"/>
      <family val="2"/>
    </font>
    <font>
      <sz val="9"/>
      <color indexed="81"/>
      <name val="Tahoma"/>
      <family val="2"/>
    </font>
    <font>
      <b/>
      <sz val="9"/>
      <color indexed="81"/>
      <name val="Tahoma"/>
      <family val="2"/>
    </font>
    <font>
      <sz val="12"/>
      <name val="Century Gothic"/>
      <family val="2"/>
    </font>
    <font>
      <b/>
      <sz val="12"/>
      <name val="Century Gothic"/>
      <family val="2"/>
    </font>
    <font>
      <sz val="10"/>
      <name val="Arial"/>
      <family val="2"/>
    </font>
    <font>
      <sz val="18"/>
      <name val="Century Gothic"/>
      <family val="2"/>
    </font>
    <font>
      <sz val="10"/>
      <color rgb="FF000000"/>
      <name val="Arial1"/>
    </font>
    <font>
      <sz val="11"/>
      <color rgb="FF000000"/>
      <name val="Calibri"/>
      <family val="2"/>
    </font>
    <font>
      <sz val="11"/>
      <color indexed="81"/>
      <name val="Tahoma"/>
      <family val="2"/>
    </font>
    <font>
      <sz val="12"/>
      <color indexed="81"/>
      <name val="Tahoma"/>
      <family val="2"/>
    </font>
    <font>
      <sz val="10"/>
      <name val="Arial"/>
      <family val="2"/>
    </font>
    <font>
      <sz val="12"/>
      <name val="Arial"/>
      <family val="2"/>
    </font>
    <font>
      <sz val="18"/>
      <name val="Arial"/>
      <family val="2"/>
    </font>
    <font>
      <b/>
      <sz val="18"/>
      <name val="Arial"/>
      <family val="2"/>
    </font>
    <font>
      <sz val="11"/>
      <name val="Arial"/>
      <family val="2"/>
    </font>
    <font>
      <sz val="12"/>
      <color theme="1"/>
      <name val="Arial"/>
      <family val="2"/>
    </font>
    <font>
      <b/>
      <sz val="12"/>
      <color theme="1"/>
      <name val="Arial"/>
      <family val="2"/>
    </font>
    <font>
      <b/>
      <sz val="11"/>
      <name val="Arial"/>
      <family val="2"/>
    </font>
    <font>
      <b/>
      <sz val="10"/>
      <name val="Arial"/>
      <family val="2"/>
    </font>
    <font>
      <b/>
      <sz val="10"/>
      <color theme="3" tint="-0.499984740745262"/>
      <name val="Arial"/>
      <family val="2"/>
    </font>
    <font>
      <b/>
      <sz val="10"/>
      <color indexed="8"/>
      <name val="Arial"/>
      <family val="2"/>
    </font>
    <font>
      <b/>
      <sz val="22"/>
      <name val="Arial"/>
      <family val="2"/>
    </font>
    <font>
      <b/>
      <sz val="12"/>
      <color theme="0"/>
      <name val="Arial"/>
      <family val="2"/>
    </font>
    <font>
      <sz val="10"/>
      <color theme="0"/>
      <name val="Arial"/>
      <family val="2"/>
    </font>
    <font>
      <i/>
      <sz val="12"/>
      <name val="Arial"/>
      <family val="2"/>
    </font>
    <font>
      <sz val="10"/>
      <color rgb="FFFF0000"/>
      <name val="Arial"/>
      <family val="2"/>
    </font>
    <font>
      <sz val="9"/>
      <name val="Arial"/>
      <family val="2"/>
    </font>
    <font>
      <b/>
      <sz val="16"/>
      <color rgb="FF0070C0"/>
      <name val="Century Gothic"/>
      <family val="2"/>
    </font>
    <font>
      <sz val="14"/>
      <name val="Arial"/>
      <family val="2"/>
    </font>
    <font>
      <sz val="10"/>
      <color indexed="81"/>
      <name val="Arial"/>
      <family val="2"/>
    </font>
    <font>
      <b/>
      <sz val="10"/>
      <color indexed="81"/>
      <name val="Arial"/>
      <family val="2"/>
    </font>
    <font>
      <sz val="12"/>
      <color rgb="FF000000"/>
      <name val="Arial"/>
      <family val="2"/>
    </font>
    <font>
      <sz val="16"/>
      <color rgb="FF000000"/>
      <name val="Arial"/>
      <family val="2"/>
    </font>
    <font>
      <sz val="16"/>
      <name val="Arial"/>
      <family val="2"/>
    </font>
    <font>
      <b/>
      <sz val="35"/>
      <name val="Arial"/>
      <family val="2"/>
    </font>
    <font>
      <b/>
      <sz val="8"/>
      <name val="Arial"/>
      <family val="2"/>
    </font>
    <font>
      <sz val="14"/>
      <color theme="1"/>
      <name val="Arial"/>
      <family val="2"/>
    </font>
    <font>
      <sz val="20"/>
      <name val="Arial"/>
      <family val="2"/>
    </font>
  </fonts>
  <fills count="33">
    <fill>
      <patternFill patternType="none"/>
    </fill>
    <fill>
      <patternFill patternType="gray125"/>
    </fill>
    <fill>
      <patternFill patternType="solid">
        <fgColor rgb="FFFF6600"/>
        <bgColor rgb="FFFF6600"/>
      </patternFill>
    </fill>
    <fill>
      <patternFill patternType="solid">
        <fgColor rgb="FFFBD4B4"/>
        <bgColor rgb="FFFBD4B4"/>
      </patternFill>
    </fill>
    <fill>
      <patternFill patternType="solid">
        <fgColor rgb="FFC2D69B"/>
        <bgColor rgb="FFC2D69B"/>
      </patternFill>
    </fill>
    <fill>
      <patternFill patternType="solid">
        <fgColor rgb="FFFFFFFF"/>
        <bgColor rgb="FFFFFFFF"/>
      </patternFill>
    </fill>
    <fill>
      <patternFill patternType="solid">
        <fgColor theme="0"/>
        <bgColor rgb="FFC9DAF8"/>
      </patternFill>
    </fill>
    <fill>
      <patternFill patternType="solid">
        <fgColor theme="0"/>
        <bgColor rgb="FF99CC00"/>
      </patternFill>
    </fill>
    <fill>
      <patternFill patternType="solid">
        <fgColor theme="0"/>
        <bgColor indexed="64"/>
      </patternFill>
    </fill>
    <fill>
      <patternFill patternType="solid">
        <fgColor theme="0"/>
        <bgColor rgb="FF9FC5E8"/>
      </patternFill>
    </fill>
    <fill>
      <patternFill patternType="solid">
        <fgColor theme="0"/>
        <bgColor rgb="FFFFFFFF"/>
      </patternFill>
    </fill>
    <fill>
      <patternFill patternType="solid">
        <fgColor theme="0"/>
        <bgColor rgb="FFFBD4B4"/>
      </patternFill>
    </fill>
    <fill>
      <patternFill patternType="solid">
        <fgColor theme="0"/>
        <bgColor rgb="FFF2DBDB"/>
      </patternFill>
    </fill>
    <fill>
      <patternFill patternType="solid">
        <fgColor theme="9" tint="0.59999389629810485"/>
        <bgColor indexed="64"/>
      </patternFill>
    </fill>
    <fill>
      <patternFill patternType="solid">
        <fgColor theme="9" tint="-0.249977111117893"/>
        <bgColor indexed="58"/>
      </patternFill>
    </fill>
    <fill>
      <patternFill patternType="solid">
        <fgColor theme="9" tint="-0.249977111117893"/>
        <bgColor indexed="64"/>
      </patternFill>
    </fill>
    <fill>
      <patternFill patternType="solid">
        <fgColor indexed="22"/>
        <bgColor indexed="31"/>
      </patternFill>
    </fill>
    <fill>
      <patternFill patternType="solid">
        <fgColor indexed="52"/>
        <bgColor indexed="51"/>
      </patternFill>
    </fill>
    <fill>
      <patternFill patternType="solid">
        <fgColor rgb="FF002060"/>
        <bgColor rgb="FFFF6600"/>
      </patternFill>
    </fill>
    <fill>
      <patternFill patternType="solid">
        <fgColor theme="3" tint="0.59996337778862885"/>
        <bgColor rgb="FFFBD4B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3" tint="0.59999389629810485"/>
        <bgColor indexed="58"/>
      </patternFill>
    </fill>
    <fill>
      <patternFill patternType="solid">
        <fgColor theme="3" tint="0.39997558519241921"/>
        <bgColor indexed="51"/>
      </patternFill>
    </fill>
    <fill>
      <patternFill patternType="solid">
        <fgColor rgb="FF00519B"/>
        <bgColor indexed="64"/>
      </patternFill>
    </fill>
    <fill>
      <patternFill patternType="solid">
        <fgColor rgb="FFF2F2F2"/>
        <bgColor indexed="64"/>
      </patternFill>
    </fill>
    <fill>
      <patternFill patternType="solid">
        <fgColor rgb="FFD9D9D9"/>
        <bgColor indexed="64"/>
      </patternFill>
    </fill>
    <fill>
      <patternFill patternType="solid">
        <fgColor rgb="FFC0C0C0"/>
        <bgColor indexed="64"/>
      </patternFill>
    </fill>
    <fill>
      <patternFill patternType="solid">
        <fgColor theme="0" tint="-0.249977111117893"/>
        <bgColor indexed="64"/>
      </patternFill>
    </fill>
    <fill>
      <patternFill patternType="solid">
        <fgColor theme="3" tint="0.3999755851924192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tint="0.59999389629810485"/>
        <bgColor indexed="64"/>
      </patternFill>
    </fill>
  </fills>
  <borders count="90">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8"/>
      </left>
      <right style="thin">
        <color indexed="8"/>
      </right>
      <top/>
      <bottom/>
      <diagonal/>
    </border>
    <border>
      <left style="thin">
        <color indexed="64"/>
      </left>
      <right style="thin">
        <color indexed="8"/>
      </right>
      <top/>
      <bottom/>
      <diagonal/>
    </border>
    <border>
      <left/>
      <right style="thin">
        <color indexed="8"/>
      </right>
      <top style="thin">
        <color indexed="8"/>
      </top>
      <bottom style="thin">
        <color indexed="8"/>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8"/>
      </right>
      <top/>
      <bottom style="thin">
        <color indexed="8"/>
      </bottom>
      <diagonal/>
    </border>
    <border>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thin">
        <color indexed="64"/>
      </top>
      <bottom/>
      <diagonal/>
    </border>
    <border>
      <left/>
      <right style="medium">
        <color indexed="64"/>
      </right>
      <top/>
      <bottom style="thin">
        <color indexed="64"/>
      </bottom>
      <diagonal/>
    </border>
    <border>
      <left/>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rgb="FF000000"/>
      </top>
      <bottom/>
      <diagonal/>
    </border>
    <border>
      <left style="thin">
        <color indexed="64"/>
      </left>
      <right style="thin">
        <color indexed="64"/>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auto="1"/>
      </right>
      <top/>
      <bottom style="double">
        <color indexed="64"/>
      </bottom>
      <diagonal/>
    </border>
    <border>
      <left style="thin">
        <color auto="1"/>
      </left>
      <right/>
      <top/>
      <bottom/>
      <diagonal/>
    </border>
    <border>
      <left style="thin">
        <color auto="1"/>
      </left>
      <right/>
      <top style="thin">
        <color auto="1"/>
      </top>
      <bottom/>
      <diagonal/>
    </border>
    <border>
      <left/>
      <right style="medium">
        <color auto="1"/>
      </right>
      <top style="thin">
        <color auto="1"/>
      </top>
      <bottom/>
      <diagonal/>
    </border>
    <border>
      <left/>
      <right style="thin">
        <color auto="1"/>
      </right>
      <top style="thin">
        <color auto="1"/>
      </top>
      <bottom style="thin">
        <color rgb="FF000000"/>
      </bottom>
      <diagonal/>
    </border>
    <border>
      <left style="thin">
        <color auto="1"/>
      </left>
      <right/>
      <top style="thin">
        <color auto="1"/>
      </top>
      <bottom style="thin">
        <color rgb="FF000000"/>
      </bottom>
      <diagonal/>
    </border>
    <border>
      <left style="thin">
        <color auto="1"/>
      </left>
      <right style="thin">
        <color auto="1"/>
      </right>
      <top/>
      <bottom/>
      <diagonal/>
    </border>
    <border>
      <left style="thin">
        <color auto="1"/>
      </left>
      <right style="thin">
        <color indexed="8"/>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indexed="64"/>
      </left>
      <right style="medium">
        <color indexed="64"/>
      </right>
      <top style="thin">
        <color indexed="64"/>
      </top>
      <bottom/>
      <diagonal/>
    </border>
    <border>
      <left style="thin">
        <color indexed="8"/>
      </left>
      <right style="thin">
        <color indexed="8"/>
      </right>
      <top/>
      <bottom/>
      <diagonal/>
    </border>
    <border>
      <left style="thin">
        <color indexed="64"/>
      </left>
      <right style="thin">
        <color indexed="64"/>
      </right>
      <top/>
      <bottom/>
      <diagonal/>
    </border>
    <border>
      <left style="thin">
        <color indexed="64"/>
      </left>
      <right style="thin">
        <color indexed="8"/>
      </right>
      <top/>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double">
        <color indexed="64"/>
      </top>
      <bottom/>
      <diagonal/>
    </border>
  </borders>
  <cellStyleXfs count="28">
    <xf numFmtId="0" fontId="0" fillId="0" borderId="0"/>
    <xf numFmtId="0" fontId="3" fillId="0" borderId="1"/>
    <xf numFmtId="0" fontId="9" fillId="0" borderId="1"/>
    <xf numFmtId="9" fontId="3" fillId="0" borderId="1" applyFill="0" applyBorder="0" applyAlignment="0" applyProtection="0"/>
    <xf numFmtId="0" fontId="3" fillId="0" borderId="1"/>
    <xf numFmtId="43" fontId="19" fillId="0" borderId="0" applyFont="0" applyFill="0" applyBorder="0" applyAlignment="0" applyProtection="0"/>
    <xf numFmtId="9" fontId="19" fillId="0" borderId="0" applyFont="0" applyFill="0" applyBorder="0" applyAlignment="0" applyProtection="0"/>
    <xf numFmtId="43" fontId="3" fillId="0" borderId="1" applyFont="0" applyFill="0" applyBorder="0" applyAlignment="0" applyProtection="0"/>
    <xf numFmtId="9" fontId="3" fillId="0" borderId="1" applyFont="0" applyFill="0" applyBorder="0" applyAlignment="0" applyProtection="0"/>
    <xf numFmtId="0" fontId="3" fillId="0" borderId="1"/>
    <xf numFmtId="0" fontId="3" fillId="0" borderId="1"/>
    <xf numFmtId="0" fontId="3" fillId="0" borderId="1"/>
    <xf numFmtId="0" fontId="3" fillId="0" borderId="1"/>
    <xf numFmtId="0" fontId="3" fillId="0" borderId="1"/>
    <xf numFmtId="0" fontId="3" fillId="0" borderId="1"/>
    <xf numFmtId="0" fontId="2" fillId="0" borderId="1"/>
    <xf numFmtId="9" fontId="21" fillId="0" borderId="1" applyBorder="0" applyProtection="0"/>
    <xf numFmtId="0" fontId="22" fillId="0" borderId="1" applyNumberFormat="0" applyBorder="0" applyProtection="0"/>
    <xf numFmtId="0" fontId="2" fillId="0" borderId="1"/>
    <xf numFmtId="0" fontId="2" fillId="0" borderId="1"/>
    <xf numFmtId="0" fontId="25" fillId="0" borderId="1"/>
    <xf numFmtId="0" fontId="1" fillId="0" borderId="1"/>
    <xf numFmtId="43" fontId="1" fillId="0" borderId="1" applyFont="0" applyFill="0" applyBorder="0" applyAlignment="0" applyProtection="0"/>
    <xf numFmtId="0" fontId="3" fillId="0" borderId="1"/>
    <xf numFmtId="0" fontId="3" fillId="0" borderId="1"/>
    <xf numFmtId="0" fontId="3" fillId="0" borderId="1"/>
    <xf numFmtId="0" fontId="3" fillId="0" borderId="1"/>
    <xf numFmtId="43" fontId="3" fillId="0" borderId="1" applyFont="0" applyFill="0" applyBorder="0" applyAlignment="0" applyProtection="0"/>
  </cellStyleXfs>
  <cellXfs count="1040">
    <xf numFmtId="0" fontId="0" fillId="0" borderId="0" xfId="0"/>
    <xf numFmtId="0" fontId="5" fillId="0" borderId="0" xfId="0" applyFont="1" applyAlignment="1">
      <alignment vertical="center"/>
    </xf>
    <xf numFmtId="0" fontId="5" fillId="0" borderId="0" xfId="0" applyFont="1" applyAlignment="1">
      <alignment vertical="center"/>
    </xf>
    <xf numFmtId="0" fontId="5" fillId="8" borderId="0" xfId="0" applyFont="1" applyFill="1" applyAlignment="1">
      <alignment vertical="center"/>
    </xf>
    <xf numFmtId="0" fontId="5" fillId="0" borderId="0" xfId="0" applyFont="1" applyAlignment="1">
      <alignment vertical="center"/>
    </xf>
    <xf numFmtId="0" fontId="5" fillId="0" borderId="0" xfId="0" applyFont="1" applyAlignment="1">
      <alignment vertical="center"/>
    </xf>
    <xf numFmtId="0" fontId="17" fillId="0" borderId="1" xfId="0" applyFont="1" applyBorder="1" applyAlignment="1">
      <alignment vertical="center"/>
    </xf>
    <xf numFmtId="0" fontId="17" fillId="0" borderId="1" xfId="1" applyFont="1" applyBorder="1" applyAlignment="1">
      <alignment vertical="center"/>
    </xf>
    <xf numFmtId="0" fontId="17" fillId="0" borderId="1" xfId="1" applyFont="1" applyBorder="1" applyAlignment="1">
      <alignment vertical="center" wrapText="1"/>
    </xf>
    <xf numFmtId="0" fontId="17" fillId="0" borderId="0" xfId="0" applyFont="1" applyAlignment="1">
      <alignment vertical="center"/>
    </xf>
    <xf numFmtId="0" fontId="17" fillId="0" borderId="1" xfId="0" applyFont="1" applyBorder="1" applyAlignment="1">
      <alignment vertical="center" wrapText="1"/>
    </xf>
    <xf numFmtId="0" fontId="17" fillId="0" borderId="0" xfId="0" applyFont="1" applyAlignment="1">
      <alignment vertical="center" wrapText="1"/>
    </xf>
    <xf numFmtId="0" fontId="17" fillId="0" borderId="1" xfId="0" applyFont="1" applyBorder="1" applyAlignment="1">
      <alignment horizontal="center" vertical="center"/>
    </xf>
    <xf numFmtId="0" fontId="17" fillId="0" borderId="1" xfId="1" applyFont="1" applyBorder="1" applyAlignment="1">
      <alignment horizontal="center" vertical="center"/>
    </xf>
    <xf numFmtId="0" fontId="17" fillId="0" borderId="0" xfId="0" applyFont="1" applyAlignment="1">
      <alignment horizontal="center" vertical="center"/>
    </xf>
    <xf numFmtId="0" fontId="12" fillId="0" borderId="3" xfId="1" applyFont="1" applyFill="1" applyBorder="1" applyAlignment="1" applyProtection="1">
      <alignment horizontal="center" vertical="top" wrapText="1"/>
    </xf>
    <xf numFmtId="0" fontId="11" fillId="0" borderId="3" xfId="1" applyFont="1" applyFill="1" applyBorder="1" applyAlignment="1" applyProtection="1">
      <alignment horizontal="center" vertical="top" wrapText="1"/>
    </xf>
    <xf numFmtId="0" fontId="12" fillId="13" borderId="3" xfId="1" applyFont="1" applyFill="1" applyBorder="1" applyAlignment="1" applyProtection="1">
      <alignment horizontal="center" vertical="top" wrapText="1"/>
    </xf>
    <xf numFmtId="0" fontId="11" fillId="13" borderId="3" xfId="1" applyFont="1" applyFill="1" applyBorder="1" applyAlignment="1" applyProtection="1">
      <alignment horizontal="center" vertical="top" wrapText="1"/>
    </xf>
    <xf numFmtId="0" fontId="4" fillId="2" borderId="16" xfId="0" applyFont="1" applyFill="1" applyBorder="1" applyAlignment="1">
      <alignment vertical="center"/>
    </xf>
    <xf numFmtId="0" fontId="4" fillId="2" borderId="17" xfId="0" applyFont="1" applyFill="1" applyBorder="1" applyAlignment="1">
      <alignment vertical="center"/>
    </xf>
    <xf numFmtId="0" fontId="4" fillId="2" borderId="18" xfId="0" applyFont="1" applyFill="1" applyBorder="1" applyAlignment="1">
      <alignment vertical="center"/>
    </xf>
    <xf numFmtId="0" fontId="5" fillId="0" borderId="3" xfId="1" applyFont="1" applyBorder="1" applyAlignment="1">
      <alignment vertical="center" wrapText="1"/>
    </xf>
    <xf numFmtId="0" fontId="13" fillId="0" borderId="3" xfId="7" applyNumberFormat="1" applyFont="1" applyBorder="1" applyAlignment="1" applyProtection="1">
      <alignment horizontal="center" vertical="center"/>
      <protection locked="0"/>
    </xf>
    <xf numFmtId="0" fontId="13" fillId="0" borderId="2" xfId="1" applyNumberFormat="1" applyFont="1" applyBorder="1" applyAlignment="1" applyProtection="1">
      <alignment horizontal="center" vertical="center"/>
      <protection locked="0"/>
    </xf>
    <xf numFmtId="0" fontId="20" fillId="0" borderId="2" xfId="0" applyNumberFormat="1" applyFont="1" applyBorder="1" applyAlignment="1" applyProtection="1">
      <alignment horizontal="center" vertical="center"/>
      <protection locked="0"/>
    </xf>
    <xf numFmtId="9" fontId="14" fillId="16" borderId="11" xfId="3" applyFont="1" applyFill="1" applyBorder="1" applyAlignment="1" applyProtection="1">
      <alignment horizontal="center" vertical="center"/>
    </xf>
    <xf numFmtId="3" fontId="20" fillId="0" borderId="2" xfId="5" applyNumberFormat="1" applyFont="1" applyBorder="1" applyAlignment="1" applyProtection="1">
      <alignment horizontal="center" vertical="center"/>
      <protection locked="0"/>
    </xf>
    <xf numFmtId="0" fontId="20" fillId="0" borderId="2" xfId="0" applyNumberFormat="1" applyFont="1" applyBorder="1" applyAlignment="1" applyProtection="1">
      <alignment horizontal="center" vertical="center"/>
    </xf>
    <xf numFmtId="3" fontId="20" fillId="0" borderId="2" xfId="5" applyNumberFormat="1" applyFont="1" applyBorder="1" applyAlignment="1" applyProtection="1">
      <alignment horizontal="center" vertical="center"/>
    </xf>
    <xf numFmtId="9" fontId="20" fillId="0" borderId="2" xfId="6" applyFont="1" applyBorder="1" applyAlignment="1" applyProtection="1">
      <alignment horizontal="center" vertical="center"/>
    </xf>
    <xf numFmtId="0" fontId="20" fillId="0" borderId="2" xfId="0" applyNumberFormat="1" applyFont="1" applyBorder="1" applyAlignment="1" applyProtection="1">
      <alignment horizontal="center" vertical="center" wrapText="1"/>
    </xf>
    <xf numFmtId="0" fontId="20" fillId="13" borderId="2" xfId="0" applyNumberFormat="1" applyFont="1" applyFill="1" applyBorder="1" applyAlignment="1" applyProtection="1">
      <alignment horizontal="center" vertical="center"/>
    </xf>
    <xf numFmtId="0" fontId="20" fillId="15" borderId="2" xfId="0" applyNumberFormat="1" applyFont="1" applyFill="1" applyBorder="1" applyAlignment="1" applyProtection="1">
      <alignment horizontal="center" vertical="center"/>
    </xf>
    <xf numFmtId="9" fontId="20" fillId="15" borderId="2" xfId="6" applyNumberFormat="1" applyFont="1" applyFill="1" applyBorder="1" applyAlignment="1" applyProtection="1">
      <alignment horizontal="center" vertical="center"/>
    </xf>
    <xf numFmtId="3" fontId="20" fillId="13" borderId="2" xfId="5" applyNumberFormat="1" applyFont="1" applyFill="1" applyBorder="1" applyAlignment="1" applyProtection="1">
      <alignment horizontal="center" vertical="center"/>
    </xf>
    <xf numFmtId="3" fontId="20" fillId="15" borderId="2" xfId="5" applyNumberFormat="1" applyFont="1" applyFill="1" applyBorder="1" applyAlignment="1" applyProtection="1">
      <alignment horizontal="center" vertical="center"/>
    </xf>
    <xf numFmtId="3" fontId="20" fillId="15" borderId="2" xfId="6" applyNumberFormat="1" applyFont="1" applyFill="1" applyBorder="1" applyAlignment="1" applyProtection="1">
      <alignment horizontal="center" vertical="center"/>
    </xf>
    <xf numFmtId="3" fontId="20" fillId="13" borderId="2" xfId="0" applyNumberFormat="1" applyFont="1" applyFill="1" applyBorder="1" applyAlignment="1" applyProtection="1">
      <alignment horizontal="center" vertical="center"/>
    </xf>
    <xf numFmtId="3" fontId="20" fillId="15" borderId="2" xfId="0" applyNumberFormat="1" applyFont="1" applyFill="1" applyBorder="1" applyAlignment="1" applyProtection="1">
      <alignment horizontal="center" vertical="center"/>
    </xf>
    <xf numFmtId="0" fontId="17" fillId="6" borderId="2" xfId="0" applyFont="1" applyFill="1" applyBorder="1" applyAlignment="1" applyProtection="1">
      <alignment horizontal="justify" vertical="center" wrapText="1"/>
    </xf>
    <xf numFmtId="0" fontId="17" fillId="5" borderId="5" xfId="0" applyFont="1" applyFill="1" applyBorder="1" applyAlignment="1" applyProtection="1">
      <alignment horizontal="justify" vertical="center" wrapText="1"/>
    </xf>
    <xf numFmtId="0" fontId="17" fillId="9" borderId="2" xfId="0" applyFont="1" applyFill="1" applyBorder="1" applyAlignment="1" applyProtection="1">
      <alignment horizontal="justify" vertical="center" wrapText="1"/>
    </xf>
    <xf numFmtId="9" fontId="20" fillId="13" borderId="2" xfId="6" applyFont="1" applyFill="1" applyBorder="1" applyAlignment="1" applyProtection="1">
      <alignment horizontal="center" vertical="center"/>
    </xf>
    <xf numFmtId="9" fontId="20" fillId="15" borderId="2" xfId="6" applyFont="1" applyFill="1" applyBorder="1" applyAlignment="1" applyProtection="1">
      <alignment horizontal="center" vertical="center"/>
    </xf>
    <xf numFmtId="9" fontId="20" fillId="15" borderId="2" xfId="0" applyNumberFormat="1" applyFont="1" applyFill="1" applyBorder="1" applyAlignment="1" applyProtection="1">
      <alignment horizontal="center" vertical="center"/>
    </xf>
    <xf numFmtId="1" fontId="20" fillId="15" borderId="2" xfId="0" applyNumberFormat="1" applyFont="1" applyFill="1" applyBorder="1" applyAlignment="1" applyProtection="1">
      <alignment horizontal="center" vertical="center"/>
    </xf>
    <xf numFmtId="0" fontId="13" fillId="0" borderId="3" xfId="7" applyNumberFormat="1" applyFont="1" applyBorder="1" applyAlignment="1" applyProtection="1">
      <alignment horizontal="center" vertical="center"/>
    </xf>
    <xf numFmtId="0" fontId="13" fillId="0" borderId="2" xfId="1" applyNumberFormat="1" applyFont="1" applyBorder="1" applyAlignment="1" applyProtection="1">
      <alignment horizontal="center" vertical="center"/>
    </xf>
    <xf numFmtId="0" fontId="13" fillId="13" borderId="3" xfId="7" applyNumberFormat="1" applyFont="1" applyFill="1" applyBorder="1" applyAlignment="1" applyProtection="1">
      <alignment horizontal="center" vertical="center"/>
    </xf>
    <xf numFmtId="0" fontId="13" fillId="15" borderId="3" xfId="7" applyNumberFormat="1" applyFont="1" applyFill="1" applyBorder="1" applyAlignment="1" applyProtection="1">
      <alignment horizontal="center" vertical="center"/>
    </xf>
    <xf numFmtId="9" fontId="13" fillId="15" borderId="3" xfId="8" applyNumberFormat="1" applyFont="1" applyFill="1" applyBorder="1" applyAlignment="1" applyProtection="1">
      <alignment horizontal="center" vertical="center"/>
    </xf>
    <xf numFmtId="1" fontId="20" fillId="0" borderId="2" xfId="0" applyNumberFormat="1" applyFont="1" applyBorder="1" applyAlignment="1" applyProtection="1">
      <alignment horizontal="center" vertical="center"/>
    </xf>
    <xf numFmtId="0" fontId="5" fillId="0" borderId="6" xfId="1" applyFont="1" applyFill="1" applyBorder="1" applyAlignment="1">
      <alignment horizontal="left" vertical="center" wrapText="1"/>
    </xf>
    <xf numFmtId="0" fontId="17" fillId="0" borderId="2" xfId="0" applyFont="1" applyBorder="1" applyAlignment="1" applyProtection="1">
      <alignment vertical="center" wrapText="1"/>
    </xf>
    <xf numFmtId="0" fontId="17" fillId="5" borderId="2" xfId="0" applyFont="1" applyFill="1" applyBorder="1" applyAlignment="1" applyProtection="1">
      <alignment horizontal="justify" vertical="center" wrapText="1"/>
    </xf>
    <xf numFmtId="0" fontId="17" fillId="0" borderId="2" xfId="0" applyFont="1" applyBorder="1" applyAlignment="1" applyProtection="1">
      <alignment horizontal="justify" vertical="center" wrapText="1"/>
    </xf>
    <xf numFmtId="0" fontId="17" fillId="0" borderId="2" xfId="0" applyFont="1" applyBorder="1" applyAlignment="1" applyProtection="1">
      <alignment horizontal="center" vertical="center" wrapText="1"/>
    </xf>
    <xf numFmtId="9" fontId="17" fillId="5" borderId="2" xfId="0" applyNumberFormat="1" applyFont="1" applyFill="1" applyBorder="1" applyAlignment="1" applyProtection="1">
      <alignment horizontal="center" vertical="center" wrapText="1"/>
    </xf>
    <xf numFmtId="9" fontId="17" fillId="0" borderId="2" xfId="0" applyNumberFormat="1" applyFont="1" applyBorder="1" applyAlignment="1" applyProtection="1">
      <alignment horizontal="center" vertical="center" wrapText="1"/>
    </xf>
    <xf numFmtId="0" fontId="17" fillId="8" borderId="2" xfId="0" applyFont="1" applyFill="1" applyBorder="1" applyAlignment="1" applyProtection="1">
      <alignment horizontal="justify" vertical="center" wrapText="1"/>
    </xf>
    <xf numFmtId="9" fontId="17" fillId="8" borderId="2" xfId="0" applyNumberFormat="1" applyFont="1" applyFill="1" applyBorder="1" applyAlignment="1" applyProtection="1">
      <alignment horizontal="center" vertical="center" wrapText="1"/>
    </xf>
    <xf numFmtId="0" fontId="17" fillId="10" borderId="2" xfId="0" applyFont="1" applyFill="1" applyBorder="1" applyAlignment="1" applyProtection="1">
      <alignment horizontal="justify" vertical="center" wrapText="1"/>
    </xf>
    <xf numFmtId="0" fontId="17" fillId="0" borderId="2" xfId="0" applyFont="1" applyFill="1" applyBorder="1" applyAlignment="1" applyProtection="1">
      <alignment horizontal="justify" vertical="center" wrapText="1"/>
    </xf>
    <xf numFmtId="0" fontId="18" fillId="0" borderId="3" xfId="0" applyFont="1" applyBorder="1" applyAlignment="1" applyProtection="1">
      <alignment vertical="center" wrapText="1"/>
    </xf>
    <xf numFmtId="0" fontId="17" fillId="0" borderId="2" xfId="0" applyFont="1" applyBorder="1" applyAlignment="1" applyProtection="1">
      <alignment horizontal="justify" vertical="center" wrapText="1"/>
    </xf>
    <xf numFmtId="9" fontId="17" fillId="0" borderId="2" xfId="0" applyNumberFormat="1" applyFont="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17" fillId="0" borderId="2" xfId="0" applyFont="1" applyFill="1" applyBorder="1" applyAlignment="1" applyProtection="1">
      <alignment horizontal="justify" vertical="center" wrapText="1"/>
    </xf>
    <xf numFmtId="0" fontId="17" fillId="5" borderId="2" xfId="0" applyFont="1" applyFill="1" applyBorder="1" applyAlignment="1" applyProtection="1">
      <alignment horizontal="justify" vertical="center" wrapText="1"/>
    </xf>
    <xf numFmtId="0" fontId="17" fillId="10" borderId="2" xfId="0" applyFont="1" applyFill="1" applyBorder="1" applyAlignment="1" applyProtection="1">
      <alignment horizontal="justify" vertical="center" wrapText="1"/>
    </xf>
    <xf numFmtId="0" fontId="17" fillId="7" borderId="2" xfId="0" applyFont="1" applyFill="1" applyBorder="1" applyAlignment="1" applyProtection="1">
      <alignment horizontal="justify" vertical="center" wrapText="1"/>
    </xf>
    <xf numFmtId="9" fontId="20" fillId="0" borderId="5" xfId="0" applyNumberFormat="1" applyFont="1" applyBorder="1" applyAlignment="1" applyProtection="1">
      <alignment horizontal="center" vertical="center"/>
    </xf>
    <xf numFmtId="9" fontId="20" fillId="13" borderId="5" xfId="0" applyNumberFormat="1" applyFont="1" applyFill="1" applyBorder="1" applyAlignment="1" applyProtection="1">
      <alignment horizontal="center" vertical="center"/>
    </xf>
    <xf numFmtId="9" fontId="20" fillId="0" borderId="5" xfId="0" applyNumberFormat="1" applyFont="1" applyBorder="1" applyAlignment="1" applyProtection="1">
      <alignment horizontal="center" vertical="center"/>
    </xf>
    <xf numFmtId="9" fontId="20" fillId="13" borderId="5" xfId="0" applyNumberFormat="1" applyFont="1" applyFill="1" applyBorder="1" applyAlignment="1" applyProtection="1">
      <alignment horizontal="center" vertical="center"/>
    </xf>
    <xf numFmtId="0" fontId="17" fillId="0" borderId="3" xfId="0" applyFont="1" applyBorder="1" applyAlignment="1" applyProtection="1">
      <alignment vertical="center" wrapText="1"/>
    </xf>
    <xf numFmtId="9" fontId="17" fillId="0" borderId="3" xfId="0" applyNumberFormat="1" applyFont="1" applyFill="1" applyBorder="1" applyAlignment="1" applyProtection="1">
      <alignment horizontal="center" vertical="center" wrapText="1"/>
    </xf>
    <xf numFmtId="0" fontId="17" fillId="8" borderId="3" xfId="0" applyFont="1" applyFill="1" applyBorder="1" applyAlignment="1" applyProtection="1">
      <alignment vertical="center" wrapText="1"/>
    </xf>
    <xf numFmtId="0" fontId="17" fillId="0" borderId="3" xfId="0" applyFont="1" applyFill="1" applyBorder="1" applyAlignment="1" applyProtection="1">
      <alignment vertical="center" wrapText="1"/>
    </xf>
    <xf numFmtId="9" fontId="14" fillId="16" borderId="19" xfId="3" applyFont="1" applyFill="1" applyBorder="1" applyAlignment="1" applyProtection="1">
      <alignment horizontal="center" vertical="center"/>
    </xf>
    <xf numFmtId="0" fontId="12" fillId="0" borderId="2" xfId="1" applyFont="1" applyFill="1" applyBorder="1" applyAlignment="1" applyProtection="1">
      <alignment horizontal="center" vertical="top" wrapText="1"/>
    </xf>
    <xf numFmtId="0" fontId="11" fillId="0" borderId="2" xfId="1" applyFont="1" applyFill="1" applyBorder="1" applyAlignment="1" applyProtection="1">
      <alignment horizontal="center" vertical="top" wrapText="1"/>
    </xf>
    <xf numFmtId="0" fontId="12" fillId="13" borderId="2" xfId="1" applyFont="1" applyFill="1" applyBorder="1" applyAlignment="1" applyProtection="1">
      <alignment horizontal="center" vertical="top" wrapText="1"/>
    </xf>
    <xf numFmtId="0" fontId="11" fillId="13" borderId="2" xfId="1" applyFont="1" applyFill="1" applyBorder="1" applyAlignment="1" applyProtection="1">
      <alignment horizontal="center" vertical="top" wrapText="1"/>
    </xf>
    <xf numFmtId="0" fontId="6" fillId="0" borderId="3" xfId="1" applyFont="1" applyBorder="1" applyAlignment="1">
      <alignment horizontal="justify" vertical="center" wrapText="1"/>
    </xf>
    <xf numFmtId="0" fontId="5" fillId="0" borderId="2" xfId="1" applyFont="1" applyFill="1" applyBorder="1" applyAlignment="1">
      <alignment vertical="center" wrapText="1"/>
    </xf>
    <xf numFmtId="0" fontId="5" fillId="0" borderId="2" xfId="1" applyFont="1" applyFill="1" applyBorder="1" applyAlignment="1">
      <alignment horizontal="left" vertical="center" wrapText="1"/>
    </xf>
    <xf numFmtId="0" fontId="5" fillId="0" borderId="2" xfId="1" applyFont="1" applyFill="1" applyBorder="1" applyAlignment="1">
      <alignment horizontal="center" vertical="center" wrapText="1"/>
    </xf>
    <xf numFmtId="0" fontId="17" fillId="5" borderId="2" xfId="0" applyFont="1" applyFill="1" applyBorder="1" applyAlignment="1" applyProtection="1">
      <alignment horizontal="justify" vertical="center" wrapText="1"/>
    </xf>
    <xf numFmtId="0" fontId="17" fillId="0" borderId="2" xfId="0" applyFont="1" applyBorder="1" applyAlignment="1" applyProtection="1">
      <alignment horizontal="justify" vertical="center" wrapText="1"/>
    </xf>
    <xf numFmtId="9" fontId="20" fillId="15" borderId="3" xfId="6" applyNumberFormat="1" applyFont="1" applyFill="1" applyBorder="1" applyAlignment="1" applyProtection="1">
      <alignment horizontal="center" vertical="center"/>
    </xf>
    <xf numFmtId="0" fontId="20" fillId="15" borderId="3" xfId="5" applyNumberFormat="1" applyFont="1" applyFill="1" applyBorder="1" applyAlignment="1" applyProtection="1">
      <alignment horizontal="center" vertical="center"/>
    </xf>
    <xf numFmtId="0" fontId="20" fillId="15" borderId="3" xfId="6" applyNumberFormat="1" applyFont="1" applyFill="1" applyBorder="1" applyAlignment="1" applyProtection="1">
      <alignment horizontal="center" vertical="center"/>
    </xf>
    <xf numFmtId="0" fontId="20" fillId="0" borderId="3" xfId="5" applyNumberFormat="1" applyFont="1" applyBorder="1" applyAlignment="1" applyProtection="1">
      <alignment horizontal="center" vertical="center"/>
    </xf>
    <xf numFmtId="0" fontId="20" fillId="0" borderId="3" xfId="5" applyNumberFormat="1" applyFont="1" applyBorder="1" applyAlignment="1" applyProtection="1">
      <alignment horizontal="center" vertical="center"/>
      <protection locked="0"/>
    </xf>
    <xf numFmtId="0" fontId="20" fillId="13" borderId="3" xfId="5" applyNumberFormat="1" applyFont="1" applyFill="1" applyBorder="1" applyAlignment="1" applyProtection="1">
      <alignment horizontal="center" vertical="center"/>
    </xf>
    <xf numFmtId="0" fontId="17" fillId="5" borderId="2" xfId="0" applyFont="1" applyFill="1" applyBorder="1" applyAlignment="1" applyProtection="1">
      <alignment horizontal="center" vertical="center" wrapText="1"/>
    </xf>
    <xf numFmtId="0" fontId="17" fillId="0" borderId="2" xfId="1" applyFont="1" applyBorder="1" applyAlignment="1" applyProtection="1">
      <alignment horizontal="left" vertical="center" wrapText="1"/>
    </xf>
    <xf numFmtId="0" fontId="17" fillId="0" borderId="6" xfId="1" applyFont="1" applyBorder="1" applyAlignment="1" applyProtection="1">
      <alignment horizontal="left" vertical="center" wrapText="1"/>
    </xf>
    <xf numFmtId="0" fontId="17" fillId="5" borderId="6" xfId="1" applyFont="1" applyFill="1" applyBorder="1" applyAlignment="1" applyProtection="1">
      <alignment horizontal="left" vertical="center" wrapText="1"/>
    </xf>
    <xf numFmtId="0" fontId="17" fillId="5" borderId="2" xfId="1" applyFont="1" applyFill="1" applyBorder="1" applyAlignment="1" applyProtection="1">
      <alignment horizontal="left" vertical="center" wrapText="1"/>
    </xf>
    <xf numFmtId="9" fontId="20" fillId="0" borderId="5" xfId="0" applyNumberFormat="1" applyFont="1" applyBorder="1" applyAlignment="1" applyProtection="1">
      <alignment horizontal="center" vertical="center"/>
    </xf>
    <xf numFmtId="0" fontId="5" fillId="0" borderId="1" xfId="1" applyFont="1" applyBorder="1" applyAlignment="1">
      <alignment horizontal="left" vertical="center"/>
    </xf>
    <xf numFmtId="0" fontId="4" fillId="18" borderId="16" xfId="0" applyFont="1" applyFill="1" applyBorder="1" applyAlignment="1">
      <alignment vertical="center"/>
    </xf>
    <xf numFmtId="0" fontId="4" fillId="18" borderId="17" xfId="0" applyFont="1" applyFill="1" applyBorder="1" applyAlignment="1">
      <alignment vertical="center"/>
    </xf>
    <xf numFmtId="1" fontId="27" fillId="21" borderId="3" xfId="0" applyNumberFormat="1" applyFont="1" applyFill="1" applyBorder="1" applyAlignment="1" applyProtection="1">
      <alignment horizontal="center" vertical="center"/>
    </xf>
    <xf numFmtId="9" fontId="27" fillId="21" borderId="3" xfId="6" applyNumberFormat="1" applyFont="1" applyFill="1" applyBorder="1" applyAlignment="1" applyProtection="1">
      <alignment horizontal="center" vertical="center"/>
    </xf>
    <xf numFmtId="9" fontId="28" fillId="16" borderId="11" xfId="3" applyFont="1" applyFill="1" applyBorder="1" applyAlignment="1" applyProtection="1">
      <alignment horizontal="center" vertical="center"/>
    </xf>
    <xf numFmtId="0" fontId="26" fillId="0" borderId="6" xfId="20" applyFont="1" applyBorder="1" applyAlignment="1" applyProtection="1">
      <alignment horizontal="left" vertical="center" wrapText="1"/>
      <protection locked="0"/>
    </xf>
    <xf numFmtId="0" fontId="26" fillId="0" borderId="2" xfId="20" applyFont="1" applyBorder="1" applyAlignment="1" applyProtection="1">
      <alignment horizontal="left" vertical="center" wrapText="1"/>
      <protection locked="0"/>
    </xf>
    <xf numFmtId="3" fontId="27" fillId="21" borderId="3" xfId="0" applyNumberFormat="1" applyFont="1" applyFill="1" applyBorder="1" applyAlignment="1" applyProtection="1">
      <alignment horizontal="center" vertical="center"/>
    </xf>
    <xf numFmtId="0" fontId="31" fillId="8" borderId="3" xfId="0" applyFont="1" applyFill="1" applyBorder="1" applyAlignment="1">
      <alignment horizontal="left"/>
    </xf>
    <xf numFmtId="0" fontId="31" fillId="8" borderId="28" xfId="0" applyFont="1" applyFill="1" applyBorder="1" applyAlignment="1">
      <alignment horizontal="left"/>
    </xf>
    <xf numFmtId="0" fontId="30" fillId="8" borderId="5" xfId="0" applyFont="1" applyFill="1" applyBorder="1" applyAlignment="1">
      <alignment horizontal="left"/>
    </xf>
    <xf numFmtId="0" fontId="30" fillId="8" borderId="29" xfId="0" applyFont="1" applyFill="1" applyBorder="1" applyAlignment="1">
      <alignment horizontal="center"/>
    </xf>
    <xf numFmtId="0" fontId="34" fillId="0" borderId="3" xfId="1" applyFont="1" applyFill="1" applyBorder="1" applyAlignment="1" applyProtection="1">
      <alignment horizontal="center" vertical="top" wrapText="1"/>
    </xf>
    <xf numFmtId="0" fontId="35" fillId="0" borderId="3" xfId="1" applyFont="1" applyFill="1" applyBorder="1" applyAlignment="1" applyProtection="1">
      <alignment horizontal="center" vertical="top" wrapText="1"/>
    </xf>
    <xf numFmtId="0" fontId="34" fillId="21" borderId="3" xfId="1" applyFont="1" applyFill="1" applyBorder="1" applyAlignment="1" applyProtection="1">
      <alignment horizontal="center" vertical="top" wrapText="1"/>
    </xf>
    <xf numFmtId="0" fontId="35" fillId="21" borderId="3" xfId="1" applyFont="1" applyFill="1" applyBorder="1" applyAlignment="1" applyProtection="1">
      <alignment horizontal="center" vertical="top" wrapText="1"/>
    </xf>
    <xf numFmtId="0" fontId="26" fillId="0" borderId="1" xfId="9" applyFont="1"/>
    <xf numFmtId="0" fontId="26" fillId="0" borderId="2" xfId="9" applyFont="1" applyBorder="1" applyAlignment="1">
      <alignment horizontal="center" vertical="center" wrapText="1"/>
    </xf>
    <xf numFmtId="0" fontId="32" fillId="25" borderId="2" xfId="9" applyFont="1" applyFill="1" applyBorder="1" applyAlignment="1">
      <alignment horizontal="center" vertical="center" wrapText="1"/>
    </xf>
    <xf numFmtId="0" fontId="3" fillId="0" borderId="1" xfId="23" applyBorder="1" applyAlignment="1">
      <alignment vertical="center"/>
    </xf>
    <xf numFmtId="0" fontId="3" fillId="0" borderId="1" xfId="23" applyBorder="1" applyAlignment="1">
      <alignment horizontal="center" vertical="center"/>
    </xf>
    <xf numFmtId="0" fontId="3" fillId="0" borderId="1" xfId="23" applyAlignment="1">
      <alignment vertical="center"/>
    </xf>
    <xf numFmtId="0" fontId="31" fillId="8" borderId="3" xfId="23" applyFont="1" applyFill="1" applyBorder="1" applyAlignment="1">
      <alignment horizontal="left"/>
    </xf>
    <xf numFmtId="0" fontId="31" fillId="8" borderId="28" xfId="23" applyFont="1" applyFill="1" applyBorder="1" applyAlignment="1">
      <alignment horizontal="left"/>
    </xf>
    <xf numFmtId="0" fontId="30" fillId="8" borderId="5" xfId="23" applyFont="1" applyFill="1" applyBorder="1" applyAlignment="1">
      <alignment horizontal="left"/>
    </xf>
    <xf numFmtId="0" fontId="30" fillId="8" borderId="29" xfId="23" applyFont="1" applyFill="1" applyBorder="1" applyAlignment="1">
      <alignment horizontal="center"/>
    </xf>
    <xf numFmtId="0" fontId="38" fillId="0" borderId="1" xfId="23" applyFont="1" applyBorder="1" applyAlignment="1">
      <alignment horizontal="center" vertical="center"/>
    </xf>
    <xf numFmtId="0" fontId="37" fillId="24" borderId="51" xfId="23" applyFont="1" applyFill="1" applyBorder="1" applyAlignment="1">
      <alignment horizontal="center" vertical="center"/>
    </xf>
    <xf numFmtId="0" fontId="10" fillId="28" borderId="55" xfId="9" applyFont="1" applyFill="1" applyBorder="1" applyAlignment="1">
      <alignment horizontal="left" vertical="center"/>
    </xf>
    <xf numFmtId="0" fontId="10" fillId="28" borderId="57" xfId="9" applyFont="1" applyFill="1" applyBorder="1" applyAlignment="1">
      <alignment horizontal="left" vertical="center" wrapText="1"/>
    </xf>
    <xf numFmtId="0" fontId="10" fillId="28" borderId="58" xfId="23" applyFont="1" applyFill="1" applyBorder="1" applyAlignment="1">
      <alignment vertical="center" wrapText="1"/>
    </xf>
    <xf numFmtId="0" fontId="10" fillId="28" borderId="57" xfId="23" applyFont="1" applyFill="1" applyBorder="1" applyAlignment="1">
      <alignment horizontal="left" vertical="center" wrapText="1"/>
    </xf>
    <xf numFmtId="0" fontId="10" fillId="28" borderId="57" xfId="23" applyFont="1" applyFill="1" applyBorder="1" applyAlignment="1">
      <alignment vertical="center" wrapText="1"/>
    </xf>
    <xf numFmtId="0" fontId="3" fillId="0" borderId="1" xfId="23" applyBorder="1"/>
    <xf numFmtId="0" fontId="10" fillId="28" borderId="21" xfId="9" applyFont="1" applyFill="1" applyBorder="1" applyAlignment="1">
      <alignment horizontal="left" vertical="center" wrapText="1"/>
    </xf>
    <xf numFmtId="0" fontId="10" fillId="28" borderId="55" xfId="9" applyFont="1" applyFill="1" applyBorder="1" applyAlignment="1">
      <alignment horizontal="left" vertical="center" wrapText="1"/>
    </xf>
    <xf numFmtId="0" fontId="10" fillId="28" borderId="59" xfId="23" applyFont="1" applyFill="1" applyBorder="1" applyAlignment="1">
      <alignment vertical="center" wrapText="1"/>
    </xf>
    <xf numFmtId="0" fontId="3" fillId="0" borderId="2" xfId="9" applyFont="1" applyBorder="1" applyAlignment="1">
      <alignment horizontal="center" vertical="center" wrapText="1"/>
    </xf>
    <xf numFmtId="0" fontId="3" fillId="0" borderId="2" xfId="9" applyFont="1" applyBorder="1" applyAlignment="1">
      <alignment horizontal="left" vertical="center" wrapText="1"/>
    </xf>
    <xf numFmtId="0" fontId="3" fillId="0" borderId="2" xfId="9" quotePrefix="1"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quotePrefix="1" applyFont="1" applyBorder="1" applyAlignment="1">
      <alignment horizontal="center" vertical="center" wrapText="1"/>
    </xf>
    <xf numFmtId="0" fontId="10" fillId="28" borderId="58" xfId="23" applyFont="1" applyFill="1" applyBorder="1" applyAlignment="1">
      <alignment horizontal="left" vertical="center" wrapText="1"/>
    </xf>
    <xf numFmtId="0" fontId="10" fillId="29" borderId="2" xfId="1" applyFont="1" applyFill="1" applyBorder="1" applyAlignment="1">
      <alignment horizontal="center" vertical="center"/>
    </xf>
    <xf numFmtId="0" fontId="10" fillId="29" borderId="2" xfId="1" applyFont="1" applyFill="1" applyBorder="1" applyAlignment="1" applyProtection="1">
      <alignment vertical="center"/>
    </xf>
    <xf numFmtId="0" fontId="10" fillId="29" borderId="2" xfId="1" applyFont="1" applyFill="1" applyBorder="1" applyAlignment="1" applyProtection="1">
      <alignment vertical="center" wrapText="1"/>
    </xf>
    <xf numFmtId="0" fontId="5" fillId="0" borderId="1" xfId="1" applyFont="1" applyBorder="1" applyAlignment="1">
      <alignment horizontal="left" vertical="center"/>
    </xf>
    <xf numFmtId="0" fontId="5" fillId="0" borderId="1" xfId="1" applyFont="1" applyBorder="1" applyAlignment="1">
      <alignment horizontal="left" vertical="center"/>
    </xf>
    <xf numFmtId="9" fontId="27" fillId="0" borderId="3" xfId="6" applyFont="1" applyBorder="1" applyAlignment="1" applyProtection="1">
      <alignment horizontal="center" vertical="center" wrapText="1"/>
      <protection locked="0"/>
    </xf>
    <xf numFmtId="9" fontId="27" fillId="21" borderId="3" xfId="6" applyFont="1" applyFill="1" applyBorder="1" applyAlignment="1" applyProtection="1">
      <alignment horizontal="center" vertical="center"/>
    </xf>
    <xf numFmtId="0" fontId="4" fillId="18" borderId="62" xfId="0" applyFont="1" applyFill="1" applyBorder="1" applyAlignment="1">
      <alignment vertical="center"/>
    </xf>
    <xf numFmtId="0" fontId="12" fillId="21" borderId="3" xfId="1" applyFont="1" applyFill="1" applyBorder="1" applyAlignment="1" applyProtection="1">
      <alignment horizontal="center" vertical="top" wrapText="1"/>
    </xf>
    <xf numFmtId="0" fontId="11" fillId="21" borderId="3" xfId="1" applyFont="1" applyFill="1" applyBorder="1" applyAlignment="1" applyProtection="1">
      <alignment horizontal="center" vertical="top" wrapText="1"/>
    </xf>
    <xf numFmtId="3" fontId="27" fillId="0" borderId="3" xfId="7" applyNumberFormat="1" applyFont="1" applyBorder="1" applyAlignment="1" applyProtection="1">
      <alignment horizontal="center" vertical="center" wrapText="1"/>
      <protection locked="0"/>
    </xf>
    <xf numFmtId="3" fontId="27" fillId="21" borderId="3" xfId="7" applyNumberFormat="1" applyFont="1" applyFill="1" applyBorder="1" applyAlignment="1" applyProtection="1">
      <alignment horizontal="center" vertical="center"/>
    </xf>
    <xf numFmtId="9" fontId="27" fillId="21" borderId="3" xfId="8" applyNumberFormat="1" applyFont="1" applyFill="1" applyBorder="1" applyAlignment="1" applyProtection="1">
      <alignment horizontal="center" vertical="center"/>
    </xf>
    <xf numFmtId="3" fontId="42" fillId="0" borderId="0" xfId="0" applyNumberFormat="1" applyFont="1" applyAlignment="1">
      <alignment vertical="center"/>
    </xf>
    <xf numFmtId="1" fontId="27" fillId="0" borderId="3" xfId="7" applyNumberFormat="1" applyFont="1" applyBorder="1" applyAlignment="1" applyProtection="1">
      <alignment horizontal="center" vertical="center" wrapText="1"/>
      <protection locked="0"/>
    </xf>
    <xf numFmtId="1" fontId="27" fillId="21" borderId="3" xfId="7" applyNumberFormat="1" applyFont="1" applyFill="1" applyBorder="1" applyAlignment="1" applyProtection="1">
      <alignment horizontal="center" vertical="center"/>
    </xf>
    <xf numFmtId="9" fontId="27" fillId="21" borderId="3" xfId="8" applyFont="1" applyFill="1" applyBorder="1" applyAlignment="1" applyProtection="1">
      <alignment horizontal="center" vertical="center"/>
    </xf>
    <xf numFmtId="9" fontId="5" fillId="0" borderId="1" xfId="8" applyFont="1" applyAlignment="1">
      <alignment vertical="center"/>
    </xf>
    <xf numFmtId="0" fontId="29" fillId="0" borderId="6" xfId="20" applyFont="1" applyBorder="1" applyAlignment="1" applyProtection="1">
      <alignment horizontal="left" vertical="center" wrapText="1"/>
      <protection locked="0"/>
    </xf>
    <xf numFmtId="0" fontId="27" fillId="0" borderId="3" xfId="7" applyNumberFormat="1" applyFont="1" applyBorder="1" applyAlignment="1" applyProtection="1">
      <alignment horizontal="center" vertical="center" wrapText="1"/>
      <protection locked="0"/>
    </xf>
    <xf numFmtId="3" fontId="27" fillId="21" borderId="3" xfId="7" applyNumberFormat="1" applyFont="1" applyFill="1" applyBorder="1" applyAlignment="1" applyProtection="1">
      <alignment horizontal="center" vertical="center"/>
      <protection locked="0"/>
    </xf>
    <xf numFmtId="0" fontId="27" fillId="0" borderId="3" xfId="7" applyNumberFormat="1" applyFont="1" applyFill="1" applyBorder="1" applyAlignment="1" applyProtection="1">
      <alignment horizontal="center" vertical="center" wrapText="1"/>
      <protection locked="0"/>
    </xf>
    <xf numFmtId="3" fontId="27" fillId="21" borderId="3" xfId="8" applyNumberFormat="1" applyFont="1" applyFill="1" applyBorder="1" applyAlignment="1" applyProtection="1">
      <alignment horizontal="center" vertical="center"/>
    </xf>
    <xf numFmtId="1" fontId="27" fillId="21" borderId="3" xfId="8" applyNumberFormat="1" applyFont="1" applyFill="1" applyBorder="1" applyAlignment="1" applyProtection="1">
      <alignment horizontal="center" vertical="center"/>
    </xf>
    <xf numFmtId="0" fontId="26" fillId="0" borderId="2" xfId="0" applyNumberFormat="1" applyFont="1" applyBorder="1" applyAlignment="1" applyProtection="1">
      <alignment horizontal="center" vertical="center" wrapText="1"/>
      <protection locked="0"/>
    </xf>
    <xf numFmtId="1" fontId="27" fillId="21" borderId="3" xfId="7" applyNumberFormat="1" applyFont="1" applyFill="1" applyBorder="1" applyAlignment="1" applyProtection="1">
      <alignment horizontal="center" vertical="center"/>
      <protection locked="0"/>
    </xf>
    <xf numFmtId="0" fontId="26" fillId="0" borderId="2" xfId="23" applyFont="1" applyBorder="1" applyAlignment="1" applyProtection="1">
      <alignment horizontal="left" vertical="center" wrapText="1"/>
    </xf>
    <xf numFmtId="9" fontId="27" fillId="0" borderId="3" xfId="7" applyNumberFormat="1" applyFont="1" applyBorder="1" applyAlignment="1" applyProtection="1">
      <alignment horizontal="center" vertical="center" wrapText="1"/>
      <protection locked="0"/>
    </xf>
    <xf numFmtId="0" fontId="26" fillId="0" borderId="2" xfId="7" applyNumberFormat="1" applyFont="1" applyBorder="1" applyAlignment="1" applyProtection="1">
      <alignment horizontal="left" vertical="center" wrapText="1"/>
    </xf>
    <xf numFmtId="0" fontId="26" fillId="0" borderId="2" xfId="0" applyFont="1" applyBorder="1" applyAlignment="1" applyProtection="1">
      <alignment horizontal="left" vertical="center" wrapText="1"/>
      <protection locked="0"/>
    </xf>
    <xf numFmtId="0" fontId="5" fillId="0" borderId="1" xfId="1" applyFont="1" applyBorder="1" applyAlignment="1">
      <alignment horizontal="left" vertical="center"/>
    </xf>
    <xf numFmtId="0" fontId="10" fillId="0" borderId="5" xfId="0" applyFont="1" applyFill="1" applyBorder="1" applyAlignment="1" applyProtection="1">
      <alignment horizontal="center" vertical="center" wrapText="1"/>
    </xf>
    <xf numFmtId="0" fontId="10" fillId="0" borderId="5"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34" fillId="22" borderId="8" xfId="1" applyFont="1" applyFill="1" applyBorder="1" applyAlignment="1" applyProtection="1">
      <alignment horizontal="center" vertical="center" wrapText="1"/>
    </xf>
    <xf numFmtId="0" fontId="33" fillId="22" borderId="1" xfId="1" applyFont="1" applyFill="1" applyBorder="1" applyAlignment="1" applyProtection="1">
      <alignment horizontal="center" vertical="center" wrapText="1"/>
    </xf>
    <xf numFmtId="0" fontId="10" fillId="0" borderId="2" xfId="0" applyFont="1" applyBorder="1" applyAlignment="1" applyProtection="1">
      <alignment horizontal="left" vertical="center" wrapText="1"/>
      <protection locked="0"/>
    </xf>
    <xf numFmtId="0" fontId="26" fillId="0" borderId="3" xfId="0" applyFont="1" applyBorder="1" applyAlignment="1" applyProtection="1">
      <alignment horizontal="center" vertical="center" wrapText="1"/>
      <protection locked="0"/>
    </xf>
    <xf numFmtId="0" fontId="26" fillId="5" borderId="2" xfId="1" applyFont="1" applyFill="1" applyBorder="1" applyAlignment="1" applyProtection="1">
      <alignment horizontal="center" vertical="center" wrapText="1"/>
      <protection locked="0"/>
    </xf>
    <xf numFmtId="0" fontId="26" fillId="0" borderId="2" xfId="20" applyNumberFormat="1" applyFont="1" applyBorder="1" applyAlignment="1" applyProtection="1">
      <alignment horizontal="center" vertical="center" wrapText="1"/>
      <protection locked="0"/>
    </xf>
    <xf numFmtId="3" fontId="27" fillId="21" borderId="3" xfId="0" applyNumberFormat="1" applyFont="1" applyFill="1" applyBorder="1" applyAlignment="1" applyProtection="1">
      <alignment horizontal="center" vertical="center"/>
      <protection locked="0"/>
    </xf>
    <xf numFmtId="3" fontId="27" fillId="21" borderId="3" xfId="8" applyNumberFormat="1" applyFont="1" applyFill="1" applyBorder="1" applyAlignment="1" applyProtection="1">
      <alignment horizontal="center" vertical="center"/>
      <protection locked="0"/>
    </xf>
    <xf numFmtId="9" fontId="27" fillId="21" borderId="3" xfId="8" applyNumberFormat="1" applyFont="1" applyFill="1" applyBorder="1" applyAlignment="1" applyProtection="1">
      <alignment horizontal="center" vertical="center"/>
      <protection locked="0"/>
    </xf>
    <xf numFmtId="1" fontId="27" fillId="21" borderId="3" xfId="0" applyNumberFormat="1" applyFont="1" applyFill="1" applyBorder="1" applyAlignment="1" applyProtection="1">
      <alignment horizontal="center" vertical="center"/>
      <protection locked="0"/>
    </xf>
    <xf numFmtId="1" fontId="27" fillId="21" borderId="3" xfId="8" applyNumberFormat="1" applyFont="1" applyFill="1" applyBorder="1" applyAlignment="1" applyProtection="1">
      <alignment horizontal="center" vertical="center"/>
      <protection locked="0"/>
    </xf>
    <xf numFmtId="0" fontId="5" fillId="0" borderId="1" xfId="1" applyFont="1" applyBorder="1" applyAlignment="1">
      <alignment horizontal="left" vertical="center"/>
    </xf>
    <xf numFmtId="0" fontId="4" fillId="18" borderId="17" xfId="0" applyFont="1" applyFill="1" applyBorder="1" applyAlignment="1">
      <alignment horizontal="center" vertical="center"/>
    </xf>
    <xf numFmtId="0" fontId="26" fillId="0" borderId="2" xfId="24" applyNumberFormat="1" applyFont="1" applyBorder="1" applyAlignment="1" applyProtection="1">
      <alignment horizontal="center" vertical="center" wrapText="1"/>
      <protection locked="0"/>
    </xf>
    <xf numFmtId="0" fontId="26" fillId="0" borderId="6" xfId="24" applyFont="1" applyBorder="1" applyAlignment="1" applyProtection="1">
      <alignment horizontal="left" vertical="center" wrapText="1"/>
      <protection locked="0"/>
    </xf>
    <xf numFmtId="0" fontId="29" fillId="0" borderId="6" xfId="24" applyFont="1" applyBorder="1" applyAlignment="1" applyProtection="1">
      <alignment horizontal="left" vertical="center" wrapText="1"/>
      <protection locked="0"/>
    </xf>
    <xf numFmtId="0" fontId="26" fillId="0" borderId="2" xfId="24" applyFont="1" applyBorder="1" applyAlignment="1" applyProtection="1">
      <alignment horizontal="left" vertical="center" wrapText="1"/>
      <protection locked="0"/>
    </xf>
    <xf numFmtId="0" fontId="10" fillId="30" borderId="2" xfId="0" applyFont="1" applyFill="1" applyBorder="1" applyAlignment="1" applyProtection="1">
      <alignment horizontal="left" vertical="center" wrapText="1"/>
      <protection locked="0"/>
    </xf>
    <xf numFmtId="0" fontId="17" fillId="0" borderId="0" xfId="0" applyFont="1" applyFill="1" applyAlignment="1">
      <alignment vertical="center"/>
    </xf>
    <xf numFmtId="0" fontId="17" fillId="0" borderId="0" xfId="0" applyFont="1" applyFill="1" applyAlignment="1">
      <alignment horizontal="center" vertical="center"/>
    </xf>
    <xf numFmtId="0" fontId="17" fillId="0" borderId="0" xfId="0" applyFont="1" applyFill="1" applyAlignment="1">
      <alignment vertical="center" wrapText="1"/>
    </xf>
    <xf numFmtId="0" fontId="5" fillId="0" borderId="0" xfId="0" applyFont="1" applyFill="1" applyAlignment="1">
      <alignment vertical="center"/>
    </xf>
    <xf numFmtId="0" fontId="10" fillId="0" borderId="3" xfId="0" applyFont="1" applyFill="1" applyBorder="1" applyAlignment="1">
      <alignment horizontal="left"/>
    </xf>
    <xf numFmtId="0" fontId="10" fillId="0" borderId="28" xfId="0" applyFont="1" applyFill="1" applyBorder="1" applyAlignment="1">
      <alignment horizontal="left"/>
    </xf>
    <xf numFmtId="0" fontId="26" fillId="0" borderId="5" xfId="0" applyFont="1" applyFill="1" applyBorder="1" applyAlignment="1">
      <alignment horizontal="left"/>
    </xf>
    <xf numFmtId="0" fontId="26" fillId="0" borderId="29" xfId="0" applyFont="1" applyFill="1" applyBorder="1" applyAlignment="1">
      <alignment horizontal="center"/>
    </xf>
    <xf numFmtId="0" fontId="17" fillId="0" borderId="1" xfId="0" applyFont="1" applyFill="1" applyBorder="1" applyAlignment="1">
      <alignment vertical="center"/>
    </xf>
    <xf numFmtId="0" fontId="17" fillId="0" borderId="1" xfId="0" applyFont="1" applyFill="1" applyBorder="1" applyAlignment="1">
      <alignment horizontal="center" vertical="center"/>
    </xf>
    <xf numFmtId="0" fontId="17" fillId="0" borderId="1" xfId="0" applyFont="1" applyFill="1" applyBorder="1" applyAlignment="1">
      <alignment vertical="center" wrapText="1"/>
    </xf>
    <xf numFmtId="0" fontId="6" fillId="0" borderId="16" xfId="0" applyFont="1" applyFill="1" applyBorder="1" applyAlignment="1">
      <alignment vertical="center"/>
    </xf>
    <xf numFmtId="0" fontId="6" fillId="0" borderId="17" xfId="0" applyFont="1" applyFill="1" applyBorder="1" applyAlignment="1">
      <alignment vertical="center"/>
    </xf>
    <xf numFmtId="0" fontId="33" fillId="0" borderId="3" xfId="1" applyFont="1" applyFill="1" applyBorder="1" applyAlignment="1" applyProtection="1">
      <alignment horizontal="center" vertical="top" wrapText="1"/>
    </xf>
    <xf numFmtId="0" fontId="33" fillId="31" borderId="3" xfId="1" applyFont="1" applyFill="1" applyBorder="1" applyAlignment="1" applyProtection="1">
      <alignment horizontal="center" vertical="top" wrapText="1"/>
    </xf>
    <xf numFmtId="0" fontId="3" fillId="0" borderId="2" xfId="0" applyFont="1" applyFill="1" applyBorder="1" applyAlignment="1" applyProtection="1">
      <alignment horizontal="justify" vertical="center" wrapText="1"/>
      <protection locked="0"/>
    </xf>
    <xf numFmtId="9" fontId="27" fillId="0" borderId="3" xfId="7" applyNumberFormat="1" applyFont="1" applyFill="1" applyBorder="1" applyAlignment="1" applyProtection="1">
      <alignment horizontal="center" vertical="center" wrapText="1"/>
      <protection locked="0"/>
    </xf>
    <xf numFmtId="9" fontId="27" fillId="0" borderId="3" xfId="8" applyNumberFormat="1" applyFont="1" applyFill="1" applyBorder="1" applyAlignment="1" applyProtection="1">
      <alignment horizontal="center" vertical="center"/>
      <protection locked="0"/>
    </xf>
    <xf numFmtId="0" fontId="10" fillId="0" borderId="2" xfId="0" applyFont="1" applyFill="1" applyBorder="1" applyAlignment="1" applyProtection="1">
      <alignment horizontal="left" vertical="center" wrapText="1"/>
      <protection locked="0"/>
    </xf>
    <xf numFmtId="9" fontId="26" fillId="0" borderId="5" xfId="24" applyNumberFormat="1" applyFont="1" applyFill="1" applyBorder="1" applyAlignment="1" applyProtection="1">
      <alignment horizontal="center" vertical="center" wrapText="1"/>
      <protection locked="0"/>
    </xf>
    <xf numFmtId="0" fontId="26" fillId="0" borderId="14" xfId="24" applyFont="1" applyFill="1" applyBorder="1" applyAlignment="1" applyProtection="1">
      <alignment horizontal="left" vertical="center" wrapText="1"/>
      <protection locked="0"/>
    </xf>
    <xf numFmtId="0" fontId="29" fillId="0" borderId="14" xfId="24" applyFont="1" applyFill="1" applyBorder="1" applyAlignment="1" applyProtection="1">
      <alignment horizontal="left" vertical="center" wrapText="1"/>
      <protection locked="0"/>
    </xf>
    <xf numFmtId="0" fontId="26" fillId="0" borderId="5" xfId="24" applyFont="1" applyFill="1" applyBorder="1" applyAlignment="1" applyProtection="1">
      <alignment horizontal="left" vertical="center" wrapText="1"/>
      <protection locked="0"/>
    </xf>
    <xf numFmtId="9" fontId="27" fillId="0" borderId="3" xfId="8" applyFont="1" applyFill="1" applyBorder="1" applyAlignment="1" applyProtection="1">
      <alignment horizontal="center" vertical="center"/>
      <protection locked="0"/>
    </xf>
    <xf numFmtId="3" fontId="27" fillId="0" borderId="3" xfId="7" applyNumberFormat="1" applyFont="1" applyFill="1" applyBorder="1" applyAlignment="1" applyProtection="1">
      <alignment horizontal="center" vertical="center"/>
      <protection locked="0"/>
    </xf>
    <xf numFmtId="3" fontId="27" fillId="0" borderId="3" xfId="8" applyNumberFormat="1" applyFont="1" applyFill="1" applyBorder="1" applyAlignment="1" applyProtection="1">
      <alignment horizontal="center" vertical="center"/>
      <protection locked="0"/>
    </xf>
    <xf numFmtId="0" fontId="17" fillId="0" borderId="1" xfId="1" applyFont="1" applyFill="1" applyBorder="1" applyAlignment="1">
      <alignment vertical="center"/>
    </xf>
    <xf numFmtId="0" fontId="17" fillId="0" borderId="1" xfId="1" applyFont="1" applyFill="1" applyBorder="1" applyAlignment="1">
      <alignment horizontal="center" vertical="center"/>
    </xf>
    <xf numFmtId="0" fontId="17" fillId="0" borderId="1" xfId="1" applyFont="1" applyFill="1" applyBorder="1" applyAlignment="1">
      <alignment vertical="center" wrapText="1"/>
    </xf>
    <xf numFmtId="0" fontId="10" fillId="0" borderId="2" xfId="1" applyFont="1" applyFill="1" applyBorder="1" applyAlignment="1" applyProtection="1">
      <alignment vertical="center"/>
    </xf>
    <xf numFmtId="0" fontId="10" fillId="0" borderId="2" xfId="1" applyFont="1" applyFill="1" applyBorder="1" applyAlignment="1" applyProtection="1">
      <alignment vertical="center" wrapText="1"/>
    </xf>
    <xf numFmtId="0" fontId="10" fillId="0" borderId="2" xfId="1" applyFont="1" applyFill="1" applyBorder="1" applyAlignment="1">
      <alignment horizontal="center" vertical="center"/>
    </xf>
    <xf numFmtId="0" fontId="5" fillId="0" borderId="1" xfId="1" applyFont="1" applyFill="1" applyBorder="1" applyAlignment="1">
      <alignment horizontal="left" vertical="center"/>
    </xf>
    <xf numFmtId="9" fontId="26" fillId="0" borderId="5" xfId="0" applyNumberFormat="1" applyFont="1" applyFill="1" applyBorder="1" applyAlignment="1" applyProtection="1">
      <alignment horizontal="center" vertical="center" wrapText="1"/>
      <protection locked="0"/>
    </xf>
    <xf numFmtId="0" fontId="26" fillId="0" borderId="4" xfId="0" applyFont="1" applyFill="1" applyBorder="1" applyAlignment="1" applyProtection="1">
      <alignment horizontal="center" vertical="center" wrapText="1"/>
      <protection locked="0"/>
    </xf>
    <xf numFmtId="0" fontId="27" fillId="0" borderId="2" xfId="7" applyNumberFormat="1" applyFont="1" applyFill="1" applyBorder="1" applyAlignment="1" applyProtection="1">
      <alignment horizontal="center" vertical="center" wrapText="1"/>
      <protection locked="0"/>
    </xf>
    <xf numFmtId="0" fontId="5" fillId="0" borderId="1" xfId="1" applyFont="1" applyBorder="1" applyAlignment="1">
      <alignment horizontal="left" vertical="center"/>
    </xf>
    <xf numFmtId="0" fontId="17" fillId="0" borderId="0" xfId="0" applyFont="1" applyAlignment="1">
      <alignment horizontal="center" vertical="center" wrapText="1"/>
    </xf>
    <xf numFmtId="0" fontId="17" fillId="0" borderId="1" xfId="0" applyFont="1" applyBorder="1" applyAlignment="1">
      <alignment horizontal="center" vertical="center" wrapText="1"/>
    </xf>
    <xf numFmtId="0" fontId="5" fillId="0" borderId="0" xfId="0" applyFont="1" applyAlignment="1">
      <alignment vertical="center" wrapText="1"/>
    </xf>
    <xf numFmtId="0" fontId="17" fillId="0" borderId="1" xfId="1" applyFont="1" applyBorder="1" applyAlignment="1">
      <alignment horizontal="center" vertical="center" wrapText="1"/>
    </xf>
    <xf numFmtId="0" fontId="34" fillId="0" borderId="77" xfId="1" applyFont="1" applyFill="1" applyBorder="1" applyAlignment="1" applyProtection="1">
      <alignment horizontal="center" vertical="top" wrapText="1"/>
    </xf>
    <xf numFmtId="0" fontId="35" fillId="0" borderId="77" xfId="1" applyFont="1" applyFill="1" applyBorder="1" applyAlignment="1" applyProtection="1">
      <alignment horizontal="center" vertical="top" wrapText="1"/>
    </xf>
    <xf numFmtId="0" fontId="34" fillId="21" borderId="77" xfId="1" applyFont="1" applyFill="1" applyBorder="1" applyAlignment="1" applyProtection="1">
      <alignment horizontal="center" vertical="top" wrapText="1"/>
    </xf>
    <xf numFmtId="0" fontId="35" fillId="21" borderId="77" xfId="1" applyFont="1" applyFill="1" applyBorder="1" applyAlignment="1" applyProtection="1">
      <alignment horizontal="center" vertical="top" wrapText="1"/>
    </xf>
    <xf numFmtId="0" fontId="26" fillId="0" borderId="77" xfId="0" applyFont="1" applyBorder="1" applyAlignment="1" applyProtection="1">
      <alignment horizontal="center" vertical="center" wrapText="1"/>
      <protection locked="0"/>
    </xf>
    <xf numFmtId="9" fontId="27" fillId="0" borderId="77" xfId="7" applyNumberFormat="1" applyFont="1" applyBorder="1" applyAlignment="1" applyProtection="1">
      <alignment horizontal="center" vertical="center" wrapText="1"/>
      <protection locked="0"/>
    </xf>
    <xf numFmtId="0" fontId="27" fillId="0" borderId="77" xfId="7" applyNumberFormat="1" applyFont="1" applyBorder="1" applyAlignment="1" applyProtection="1">
      <alignment horizontal="center" vertical="center" wrapText="1"/>
      <protection locked="0"/>
    </xf>
    <xf numFmtId="3" fontId="27" fillId="21" borderId="77" xfId="7" applyNumberFormat="1" applyFont="1" applyFill="1" applyBorder="1" applyAlignment="1" applyProtection="1">
      <alignment horizontal="center" vertical="center"/>
      <protection locked="0"/>
    </xf>
    <xf numFmtId="0" fontId="27" fillId="0" borderId="77" xfId="7" applyNumberFormat="1" applyFont="1" applyFill="1" applyBorder="1" applyAlignment="1" applyProtection="1">
      <alignment horizontal="center" vertical="center" wrapText="1"/>
      <protection locked="0"/>
    </xf>
    <xf numFmtId="3" fontId="27" fillId="21" borderId="77" xfId="8" applyNumberFormat="1" applyFont="1" applyFill="1" applyBorder="1" applyAlignment="1" applyProtection="1">
      <alignment horizontal="center" vertical="center"/>
      <protection locked="0"/>
    </xf>
    <xf numFmtId="9" fontId="27" fillId="21" borderId="77" xfId="8" applyNumberFormat="1" applyFont="1" applyFill="1" applyBorder="1" applyAlignment="1" applyProtection="1">
      <alignment horizontal="center" vertical="center"/>
      <protection locked="0"/>
    </xf>
    <xf numFmtId="1" fontId="27" fillId="21" borderId="77" xfId="7" applyNumberFormat="1" applyFont="1" applyFill="1" applyBorder="1" applyAlignment="1" applyProtection="1">
      <alignment horizontal="center" vertical="center"/>
      <protection locked="0"/>
    </xf>
    <xf numFmtId="1" fontId="27" fillId="21" borderId="77" xfId="0" applyNumberFormat="1" applyFont="1" applyFill="1" applyBorder="1" applyAlignment="1" applyProtection="1">
      <alignment horizontal="center" vertical="center"/>
      <protection locked="0"/>
    </xf>
    <xf numFmtId="1" fontId="27" fillId="21" borderId="77" xfId="8" applyNumberFormat="1" applyFont="1" applyFill="1" applyBorder="1" applyAlignment="1" applyProtection="1">
      <alignment horizontal="center" vertical="center"/>
      <protection locked="0"/>
    </xf>
    <xf numFmtId="0" fontId="10" fillId="29" borderId="74" xfId="1" applyFont="1" applyFill="1" applyBorder="1" applyAlignment="1" applyProtection="1">
      <alignment vertical="center"/>
    </xf>
    <xf numFmtId="0" fontId="10" fillId="29" borderId="74" xfId="1" applyFont="1" applyFill="1" applyBorder="1" applyAlignment="1" applyProtection="1">
      <alignment vertical="center" wrapText="1"/>
    </xf>
    <xf numFmtId="0" fontId="10" fillId="29" borderId="74" xfId="1" applyFont="1" applyFill="1" applyBorder="1" applyAlignment="1">
      <alignment horizontal="center" vertical="center"/>
    </xf>
    <xf numFmtId="9" fontId="27" fillId="0" borderId="77" xfId="6" applyFont="1" applyBorder="1" applyAlignment="1" applyProtection="1">
      <alignment horizontal="center" vertical="center" wrapText="1"/>
      <protection locked="0"/>
    </xf>
    <xf numFmtId="0" fontId="31" fillId="8" borderId="77" xfId="0" applyFont="1" applyFill="1" applyBorder="1" applyAlignment="1">
      <alignment horizontal="left"/>
    </xf>
    <xf numFmtId="0" fontId="31" fillId="8" borderId="79" xfId="0" applyFont="1" applyFill="1" applyBorder="1" applyAlignment="1">
      <alignment horizontal="left"/>
    </xf>
    <xf numFmtId="3" fontId="27" fillId="21" borderId="77" xfId="0" applyNumberFormat="1" applyFont="1" applyFill="1" applyBorder="1" applyAlignment="1" applyProtection="1">
      <alignment horizontal="center" vertical="center"/>
      <protection locked="0"/>
    </xf>
    <xf numFmtId="0" fontId="5" fillId="0" borderId="1" xfId="1" applyFont="1" applyBorder="1" applyAlignment="1">
      <alignment horizontal="left" vertical="center"/>
    </xf>
    <xf numFmtId="0" fontId="26" fillId="0" borderId="77" xfId="0" applyFont="1" applyBorder="1" applyAlignment="1" applyProtection="1">
      <alignment horizontal="center" vertical="center" wrapText="1"/>
      <protection locked="0"/>
    </xf>
    <xf numFmtId="9" fontId="27" fillId="0" borderId="77" xfId="8" applyFont="1" applyBorder="1" applyAlignment="1" applyProtection="1">
      <alignment horizontal="center" vertical="center" wrapText="1"/>
      <protection locked="0"/>
    </xf>
    <xf numFmtId="9" fontId="28" fillId="16" borderId="83" xfId="3" applyFont="1" applyFill="1" applyBorder="1" applyAlignment="1" applyProtection="1">
      <alignment horizontal="center" vertical="center"/>
    </xf>
    <xf numFmtId="0" fontId="10" fillId="29" borderId="84" xfId="1" applyFont="1" applyFill="1" applyBorder="1" applyAlignment="1" applyProtection="1">
      <alignment vertical="center"/>
    </xf>
    <xf numFmtId="0" fontId="10" fillId="29" borderId="84" xfId="1" applyFont="1" applyFill="1" applyBorder="1" applyAlignment="1" applyProtection="1">
      <alignment vertical="center" wrapText="1"/>
    </xf>
    <xf numFmtId="0" fontId="10" fillId="29" borderId="84" xfId="1" applyFont="1" applyFill="1" applyBorder="1" applyAlignment="1">
      <alignment horizontal="center" vertical="center"/>
    </xf>
    <xf numFmtId="0" fontId="5" fillId="0" borderId="1" xfId="1" applyFont="1" applyBorder="1" applyAlignment="1">
      <alignment horizontal="left" vertical="center"/>
    </xf>
    <xf numFmtId="0" fontId="50" fillId="0" borderId="84" xfId="0" applyFont="1" applyBorder="1" applyAlignment="1" applyProtection="1">
      <alignment horizontal="left" vertical="center" wrapText="1"/>
      <protection locked="0"/>
    </xf>
    <xf numFmtId="0" fontId="30" fillId="0" borderId="84" xfId="0" applyFont="1" applyBorder="1" applyAlignment="1" applyProtection="1">
      <alignment vertical="center" wrapText="1"/>
      <protection locked="0"/>
    </xf>
    <xf numFmtId="0" fontId="26" fillId="0" borderId="84" xfId="0" applyNumberFormat="1" applyFont="1" applyBorder="1" applyAlignment="1" applyProtection="1">
      <alignment horizontal="center" vertical="center" wrapText="1"/>
      <protection locked="0"/>
    </xf>
    <xf numFmtId="0" fontId="30" fillId="0" borderId="84" xfId="0" applyFont="1" applyBorder="1" applyAlignment="1" applyProtection="1">
      <alignment horizontal="center" vertical="center" wrapText="1"/>
      <protection locked="0"/>
    </xf>
    <xf numFmtId="165" fontId="30" fillId="0" borderId="84" xfId="0" applyNumberFormat="1" applyFont="1" applyBorder="1" applyAlignment="1" applyProtection="1">
      <alignment horizontal="center" vertical="center" wrapText="1"/>
      <protection locked="0"/>
    </xf>
    <xf numFmtId="0" fontId="10" fillId="0" borderId="84" xfId="0" applyFont="1" applyBorder="1" applyAlignment="1" applyProtection="1">
      <alignment horizontal="left" vertical="center" wrapText="1"/>
      <protection locked="0"/>
    </xf>
    <xf numFmtId="0" fontId="26" fillId="5" borderId="84" xfId="1" applyFont="1" applyFill="1" applyBorder="1" applyAlignment="1" applyProtection="1">
      <alignment horizontal="center" vertical="center" wrapText="1"/>
      <protection locked="0"/>
    </xf>
    <xf numFmtId="0" fontId="26" fillId="0" borderId="84" xfId="24" applyNumberFormat="1" applyFont="1" applyBorder="1" applyAlignment="1" applyProtection="1">
      <alignment horizontal="center" vertical="center" wrapText="1"/>
      <protection locked="0"/>
    </xf>
    <xf numFmtId="0" fontId="26" fillId="0" borderId="87" xfId="24" applyFont="1" applyBorder="1" applyAlignment="1" applyProtection="1">
      <alignment horizontal="left" vertical="center" wrapText="1"/>
      <protection locked="0"/>
    </xf>
    <xf numFmtId="0" fontId="29" fillId="0" borderId="87" xfId="24" applyFont="1" applyBorder="1" applyAlignment="1" applyProtection="1">
      <alignment horizontal="left" vertical="center" wrapText="1"/>
      <protection locked="0"/>
    </xf>
    <xf numFmtId="0" fontId="26" fillId="0" borderId="84" xfId="24" applyFont="1" applyBorder="1" applyAlignment="1" applyProtection="1">
      <alignment horizontal="left" vertical="center" wrapText="1"/>
      <protection locked="0"/>
    </xf>
    <xf numFmtId="0" fontId="17" fillId="0" borderId="0" xfId="0" applyFont="1" applyAlignment="1" applyProtection="1">
      <alignment vertical="center"/>
    </xf>
    <xf numFmtId="0" fontId="17" fillId="0" borderId="0" xfId="0" applyFont="1" applyAlignment="1" applyProtection="1">
      <alignment horizontal="center" vertical="center"/>
    </xf>
    <xf numFmtId="0" fontId="17" fillId="0" borderId="0" xfId="0" applyFont="1" applyAlignment="1" applyProtection="1">
      <alignment vertical="center" wrapText="1"/>
    </xf>
    <xf numFmtId="0" fontId="5" fillId="0" borderId="0" xfId="0" applyFont="1" applyAlignment="1" applyProtection="1">
      <alignment vertical="center"/>
    </xf>
    <xf numFmtId="0" fontId="31" fillId="8" borderId="3" xfId="0" applyFont="1" applyFill="1" applyBorder="1" applyAlignment="1" applyProtection="1">
      <alignment horizontal="left"/>
    </xf>
    <xf numFmtId="0" fontId="31" fillId="8" borderId="79" xfId="0" applyFont="1" applyFill="1" applyBorder="1" applyAlignment="1" applyProtection="1">
      <alignment horizontal="left"/>
    </xf>
    <xf numFmtId="0" fontId="30" fillId="8" borderId="5" xfId="0" applyFont="1" applyFill="1" applyBorder="1" applyAlignment="1" applyProtection="1">
      <alignment horizontal="left"/>
    </xf>
    <xf numFmtId="0" fontId="30" fillId="8" borderId="29" xfId="0" applyFont="1" applyFill="1" applyBorder="1" applyAlignment="1" applyProtection="1">
      <alignment horizontal="center"/>
    </xf>
    <xf numFmtId="0" fontId="17" fillId="0" borderId="1" xfId="0" applyFont="1" applyBorder="1" applyAlignment="1" applyProtection="1">
      <alignment vertical="center"/>
    </xf>
    <xf numFmtId="0" fontId="17" fillId="0" borderId="1" xfId="0" applyFont="1" applyBorder="1" applyAlignment="1" applyProtection="1">
      <alignment horizontal="center" vertical="center"/>
    </xf>
    <xf numFmtId="0" fontId="17" fillId="0" borderId="1" xfId="0" applyFont="1" applyBorder="1" applyAlignment="1" applyProtection="1">
      <alignment vertical="center" wrapText="1"/>
    </xf>
    <xf numFmtId="0" fontId="4" fillId="18" borderId="16" xfId="0" applyFont="1" applyFill="1" applyBorder="1" applyAlignment="1" applyProtection="1">
      <alignment vertical="center"/>
    </xf>
    <xf numFmtId="0" fontId="4" fillId="18" borderId="17" xfId="0" applyFont="1" applyFill="1" applyBorder="1" applyAlignment="1" applyProtection="1">
      <alignment vertical="center"/>
    </xf>
    <xf numFmtId="0" fontId="26" fillId="0" borderId="84" xfId="0" applyFont="1" applyBorder="1" applyAlignment="1" applyProtection="1">
      <alignment horizontal="left" vertical="center" wrapText="1"/>
    </xf>
    <xf numFmtId="0" fontId="26" fillId="0" borderId="84" xfId="0" applyNumberFormat="1" applyFont="1" applyBorder="1" applyAlignment="1" applyProtection="1">
      <alignment horizontal="center" vertical="center" wrapText="1"/>
    </xf>
    <xf numFmtId="0" fontId="26" fillId="5" borderId="84" xfId="1" applyFont="1" applyFill="1" applyBorder="1" applyAlignment="1" applyProtection="1">
      <alignment horizontal="center" vertical="center" wrapText="1"/>
    </xf>
    <xf numFmtId="0" fontId="26" fillId="0" borderId="84" xfId="24" applyNumberFormat="1" applyFont="1" applyBorder="1" applyAlignment="1" applyProtection="1">
      <alignment horizontal="center" vertical="center" wrapText="1"/>
    </xf>
    <xf numFmtId="0" fontId="26" fillId="0" borderId="87" xfId="24" applyFont="1" applyBorder="1" applyAlignment="1" applyProtection="1">
      <alignment horizontal="left" vertical="center" wrapText="1"/>
    </xf>
    <xf numFmtId="0" fontId="26" fillId="0" borderId="84" xfId="24" applyFont="1" applyBorder="1" applyAlignment="1" applyProtection="1">
      <alignment horizontal="left" vertical="center" wrapText="1"/>
    </xf>
    <xf numFmtId="0" fontId="27" fillId="0" borderId="3" xfId="7" applyNumberFormat="1" applyFont="1" applyBorder="1" applyAlignment="1" applyProtection="1">
      <alignment horizontal="center" vertical="center" wrapText="1"/>
    </xf>
    <xf numFmtId="0" fontId="27" fillId="0" borderId="3" xfId="7" applyNumberFormat="1" applyFont="1" applyFill="1" applyBorder="1" applyAlignment="1" applyProtection="1">
      <alignment horizontal="center" vertical="center" wrapText="1"/>
    </xf>
    <xf numFmtId="9" fontId="26" fillId="0" borderId="84" xfId="26" applyNumberFormat="1" applyFont="1" applyBorder="1" applyAlignment="1" applyProtection="1">
      <alignment horizontal="center" vertical="center" wrapText="1"/>
    </xf>
    <xf numFmtId="0" fontId="26" fillId="0" borderId="84" xfId="26" applyFont="1" applyBorder="1" applyAlignment="1" applyProtection="1">
      <alignment horizontal="center" vertical="center" wrapText="1"/>
    </xf>
    <xf numFmtId="0" fontId="29" fillId="0" borderId="87" xfId="24" applyFont="1" applyBorder="1" applyAlignment="1" applyProtection="1">
      <alignment horizontal="left" vertical="center" wrapText="1"/>
    </xf>
    <xf numFmtId="9" fontId="27" fillId="0" borderId="84" xfId="27" applyNumberFormat="1" applyFont="1" applyBorder="1" applyAlignment="1" applyProtection="1">
      <alignment horizontal="center" vertical="center" wrapText="1"/>
    </xf>
    <xf numFmtId="9" fontId="27" fillId="0" borderId="84" xfId="27" applyNumberFormat="1" applyFont="1" applyBorder="1" applyAlignment="1" applyProtection="1">
      <alignment horizontal="center" vertical="center" wrapText="1"/>
      <protection locked="0"/>
    </xf>
    <xf numFmtId="0" fontId="30" fillId="0" borderId="84" xfId="0" applyFont="1" applyBorder="1" applyAlignment="1" applyProtection="1">
      <alignment horizontal="center" vertical="center" wrapText="1"/>
    </xf>
    <xf numFmtId="0" fontId="30" fillId="0" borderId="84" xfId="0" applyFont="1" applyBorder="1" applyAlignment="1" applyProtection="1">
      <alignment vertical="center" wrapText="1"/>
    </xf>
    <xf numFmtId="0" fontId="17" fillId="0" borderId="1" xfId="1" applyFont="1" applyBorder="1" applyAlignment="1" applyProtection="1">
      <alignment vertical="center"/>
    </xf>
    <xf numFmtId="0" fontId="17" fillId="0" borderId="1" xfId="1" applyFont="1" applyBorder="1" applyAlignment="1" applyProtection="1">
      <alignment horizontal="center" vertical="center"/>
    </xf>
    <xf numFmtId="0" fontId="17" fillId="0" borderId="1" xfId="1" applyFont="1" applyBorder="1" applyAlignment="1" applyProtection="1">
      <alignment vertical="center" wrapText="1"/>
    </xf>
    <xf numFmtId="0" fontId="10" fillId="29" borderId="84" xfId="1" applyFont="1" applyFill="1" applyBorder="1" applyAlignment="1" applyProtection="1">
      <alignment horizontal="center" vertical="center"/>
    </xf>
    <xf numFmtId="0" fontId="5" fillId="0" borderId="1" xfId="1" applyFont="1" applyBorder="1" applyAlignment="1" applyProtection="1">
      <alignment horizontal="left" vertical="center"/>
    </xf>
    <xf numFmtId="0" fontId="17" fillId="0" borderId="1" xfId="9" applyFont="1" applyAlignment="1">
      <alignment vertical="center"/>
    </xf>
    <xf numFmtId="0" fontId="17" fillId="0" borderId="1" xfId="9" applyFont="1" applyAlignment="1">
      <alignment horizontal="center" vertical="center"/>
    </xf>
    <xf numFmtId="0" fontId="17" fillId="0" borderId="1" xfId="9" applyFont="1" applyAlignment="1">
      <alignment vertical="center" wrapText="1"/>
    </xf>
    <xf numFmtId="0" fontId="5" fillId="0" borderId="1" xfId="9" applyFont="1" applyAlignment="1">
      <alignment vertical="center"/>
    </xf>
    <xf numFmtId="0" fontId="31" fillId="8" borderId="77" xfId="9" applyFont="1" applyFill="1" applyBorder="1" applyAlignment="1">
      <alignment horizontal="left"/>
    </xf>
    <xf numFmtId="0" fontId="31" fillId="8" borderId="79" xfId="9" applyFont="1" applyFill="1" applyBorder="1" applyAlignment="1">
      <alignment horizontal="left"/>
    </xf>
    <xf numFmtId="0" fontId="30" fillId="8" borderId="5" xfId="9" applyFont="1" applyFill="1" applyBorder="1" applyAlignment="1">
      <alignment horizontal="left"/>
    </xf>
    <xf numFmtId="0" fontId="30" fillId="8" borderId="29" xfId="9" applyFont="1" applyFill="1" applyBorder="1" applyAlignment="1">
      <alignment horizontal="center"/>
    </xf>
    <xf numFmtId="0" fontId="17" fillId="0" borderId="1" xfId="9" applyFont="1" applyBorder="1" applyAlignment="1">
      <alignment vertical="center"/>
    </xf>
    <xf numFmtId="0" fontId="17" fillId="0" borderId="1" xfId="9" applyFont="1" applyBorder="1" applyAlignment="1">
      <alignment horizontal="center" vertical="center"/>
    </xf>
    <xf numFmtId="0" fontId="17" fillId="0" borderId="1" xfId="9" applyFont="1" applyBorder="1" applyAlignment="1">
      <alignment vertical="center" wrapText="1"/>
    </xf>
    <xf numFmtId="0" fontId="4" fillId="18" borderId="16" xfId="9" applyFont="1" applyFill="1" applyBorder="1" applyAlignment="1">
      <alignment vertical="center"/>
    </xf>
    <xf numFmtId="0" fontId="4" fillId="18" borderId="17" xfId="9" applyFont="1" applyFill="1" applyBorder="1" applyAlignment="1">
      <alignment vertical="center"/>
    </xf>
    <xf numFmtId="0" fontId="26" fillId="0" borderId="84" xfId="9" applyNumberFormat="1" applyFont="1" applyBorder="1" applyAlignment="1" applyProtection="1">
      <alignment horizontal="center" vertical="center" wrapText="1"/>
      <protection locked="0"/>
    </xf>
    <xf numFmtId="0" fontId="27" fillId="0" borderId="77" xfId="8" applyNumberFormat="1" applyFont="1" applyBorder="1" applyAlignment="1" applyProtection="1">
      <alignment horizontal="center" vertical="center" wrapText="1"/>
      <protection locked="0"/>
    </xf>
    <xf numFmtId="9" fontId="30" fillId="8" borderId="84" xfId="9" applyNumberFormat="1" applyFont="1" applyFill="1" applyBorder="1" applyAlignment="1" applyProtection="1">
      <alignment horizontal="left" vertical="center" wrapText="1"/>
    </xf>
    <xf numFmtId="9" fontId="27" fillId="0" borderId="77" xfId="8" applyFont="1" applyFill="1" applyBorder="1" applyAlignment="1" applyProtection="1">
      <alignment horizontal="center" vertical="center" wrapText="1"/>
      <protection locked="0"/>
    </xf>
    <xf numFmtId="9" fontId="26" fillId="0" borderId="84" xfId="9" applyNumberFormat="1" applyFont="1" applyBorder="1" applyAlignment="1" applyProtection="1">
      <alignment horizontal="left" vertical="center" wrapText="1"/>
    </xf>
    <xf numFmtId="0" fontId="30" fillId="0" borderId="84" xfId="9" applyFont="1" applyBorder="1" applyAlignment="1" applyProtection="1">
      <alignment horizontal="center" vertical="center" wrapText="1"/>
    </xf>
    <xf numFmtId="0" fontId="10" fillId="0" borderId="84" xfId="9" applyFont="1" applyBorder="1" applyAlignment="1" applyProtection="1">
      <alignment horizontal="left" vertical="center" wrapText="1"/>
      <protection locked="0"/>
    </xf>
    <xf numFmtId="0" fontId="26" fillId="0" borderId="77" xfId="9" applyFont="1" applyBorder="1" applyAlignment="1" applyProtection="1">
      <alignment horizontal="center" vertical="center" wrapText="1"/>
      <protection locked="0"/>
    </xf>
    <xf numFmtId="1" fontId="27" fillId="21" borderId="77" xfId="9" applyNumberFormat="1" applyFont="1" applyFill="1" applyBorder="1" applyAlignment="1" applyProtection="1">
      <alignment horizontal="center" vertical="center"/>
      <protection locked="0"/>
    </xf>
    <xf numFmtId="0" fontId="5" fillId="0" borderId="1" xfId="1" applyFont="1" applyBorder="1" applyAlignment="1">
      <alignment horizontal="left" vertical="center"/>
    </xf>
    <xf numFmtId="9" fontId="27" fillId="0" borderId="77" xfId="27" applyNumberFormat="1" applyFont="1" applyBorder="1" applyAlignment="1" applyProtection="1">
      <alignment horizontal="center" vertical="center" wrapText="1"/>
    </xf>
    <xf numFmtId="9" fontId="27" fillId="0" borderId="77" xfId="27" applyNumberFormat="1" applyFont="1" applyBorder="1" applyAlignment="1" applyProtection="1">
      <alignment horizontal="center" vertical="center" wrapText="1"/>
      <protection locked="0"/>
    </xf>
    <xf numFmtId="9" fontId="27" fillId="21" borderId="77" xfId="8" applyFont="1" applyFill="1" applyBorder="1" applyAlignment="1" applyProtection="1">
      <alignment horizontal="center" vertical="center"/>
    </xf>
    <xf numFmtId="9" fontId="27" fillId="21" borderId="77" xfId="8" applyNumberFormat="1" applyFont="1" applyFill="1" applyBorder="1" applyAlignment="1" applyProtection="1">
      <alignment horizontal="center" vertical="center"/>
    </xf>
    <xf numFmtId="9" fontId="26" fillId="0" borderId="84" xfId="24" applyNumberFormat="1" applyFont="1" applyBorder="1" applyAlignment="1" applyProtection="1">
      <alignment horizontal="center" vertical="center" wrapText="1"/>
    </xf>
    <xf numFmtId="0" fontId="26" fillId="0" borderId="3" xfId="0" applyFont="1" applyBorder="1" applyAlignment="1" applyProtection="1">
      <alignment horizontal="center" vertical="center" wrapText="1"/>
    </xf>
    <xf numFmtId="0" fontId="26" fillId="0" borderId="5" xfId="26" applyFont="1" applyFill="1" applyBorder="1" applyAlignment="1" applyProtection="1">
      <alignment horizontal="center" vertical="center" wrapText="1"/>
    </xf>
    <xf numFmtId="9" fontId="27" fillId="0" borderId="3" xfId="7" applyNumberFormat="1" applyFont="1" applyBorder="1" applyAlignment="1" applyProtection="1">
      <alignment horizontal="center" vertical="center" wrapText="1"/>
    </xf>
    <xf numFmtId="0" fontId="26" fillId="0" borderId="84" xfId="9" applyNumberFormat="1" applyFont="1" applyBorder="1" applyAlignment="1" applyProtection="1">
      <alignment horizontal="left" vertical="center" wrapText="1"/>
    </xf>
    <xf numFmtId="1" fontId="26" fillId="0" borderId="84" xfId="9" applyNumberFormat="1" applyFont="1" applyBorder="1" applyAlignment="1" applyProtection="1">
      <alignment horizontal="center" vertical="center" wrapText="1"/>
    </xf>
    <xf numFmtId="0" fontId="26" fillId="0" borderId="84" xfId="9" applyNumberFormat="1" applyFont="1" applyBorder="1" applyAlignment="1" applyProtection="1">
      <alignment horizontal="center" vertical="center" wrapText="1"/>
    </xf>
    <xf numFmtId="0" fontId="26" fillId="0" borderId="84" xfId="23" applyFont="1" applyBorder="1" applyAlignment="1" applyProtection="1">
      <alignment horizontal="center" vertical="center" wrapText="1"/>
    </xf>
    <xf numFmtId="0" fontId="30" fillId="8" borderId="84" xfId="23" applyFont="1" applyFill="1" applyBorder="1" applyAlignment="1" applyProtection="1">
      <alignment horizontal="center" vertical="center" wrapText="1"/>
    </xf>
    <xf numFmtId="0" fontId="30" fillId="8" borderId="87" xfId="24" applyFont="1" applyFill="1" applyBorder="1" applyAlignment="1" applyProtection="1">
      <alignment horizontal="left" vertical="center" wrapText="1"/>
    </xf>
    <xf numFmtId="0" fontId="27" fillId="0" borderId="77" xfId="8" applyNumberFormat="1" applyFont="1" applyBorder="1" applyAlignment="1" applyProtection="1">
      <alignment horizontal="center" vertical="center" wrapText="1"/>
    </xf>
    <xf numFmtId="0" fontId="27" fillId="0" borderId="77" xfId="7" applyNumberFormat="1" applyFont="1" applyBorder="1" applyAlignment="1" applyProtection="1">
      <alignment horizontal="center" vertical="center" wrapText="1"/>
    </xf>
    <xf numFmtId="0" fontId="27" fillId="32" borderId="77" xfId="8" applyNumberFormat="1" applyFont="1" applyFill="1" applyBorder="1" applyAlignment="1" applyProtection="1">
      <alignment horizontal="center" vertical="center" wrapText="1"/>
    </xf>
    <xf numFmtId="3" fontId="27" fillId="21" borderId="77" xfId="7" applyNumberFormat="1" applyFont="1" applyFill="1" applyBorder="1" applyAlignment="1" applyProtection="1">
      <alignment horizontal="center" vertical="center"/>
    </xf>
    <xf numFmtId="9" fontId="27" fillId="0" borderId="77" xfId="7" applyNumberFormat="1" applyFont="1" applyBorder="1" applyAlignment="1" applyProtection="1">
      <alignment horizontal="center" vertical="center" wrapText="1"/>
    </xf>
    <xf numFmtId="9" fontId="27" fillId="21" borderId="77" xfId="7" applyNumberFormat="1" applyFont="1" applyFill="1" applyBorder="1" applyAlignment="1" applyProtection="1">
      <alignment horizontal="center" vertical="center"/>
    </xf>
    <xf numFmtId="9" fontId="27" fillId="21" borderId="77" xfId="6" applyFont="1" applyFill="1" applyBorder="1" applyAlignment="1" applyProtection="1">
      <alignment horizontal="center" vertical="center"/>
    </xf>
    <xf numFmtId="1" fontId="27" fillId="0" borderId="77" xfId="8" applyNumberFormat="1" applyFont="1" applyBorder="1" applyAlignment="1" applyProtection="1">
      <alignment horizontal="center" vertical="center" wrapText="1"/>
    </xf>
    <xf numFmtId="9" fontId="27" fillId="0" borderId="77" xfId="7" applyNumberFormat="1" applyFont="1" applyFill="1" applyBorder="1" applyAlignment="1" applyProtection="1">
      <alignment horizontal="center" vertical="center" wrapText="1"/>
    </xf>
    <xf numFmtId="1" fontId="27" fillId="21" borderId="77" xfId="8" applyNumberFormat="1" applyFont="1" applyFill="1" applyBorder="1" applyAlignment="1" applyProtection="1">
      <alignment horizontal="center" vertical="center"/>
    </xf>
    <xf numFmtId="9" fontId="27" fillId="32" borderId="77" xfId="8" applyNumberFormat="1" applyFont="1" applyFill="1" applyBorder="1" applyAlignment="1" applyProtection="1">
      <alignment horizontal="center" vertical="center" wrapText="1"/>
    </xf>
    <xf numFmtId="9" fontId="27" fillId="32" borderId="77" xfId="6" applyFont="1" applyFill="1" applyBorder="1" applyAlignment="1" applyProtection="1">
      <alignment horizontal="center" vertical="center" wrapText="1"/>
    </xf>
    <xf numFmtId="0" fontId="26" fillId="8" borderId="84" xfId="0" applyFont="1" applyFill="1" applyBorder="1" applyAlignment="1" applyProtection="1">
      <alignment horizontal="left" vertical="center" wrapText="1"/>
    </xf>
    <xf numFmtId="9" fontId="52" fillId="8" borderId="84" xfId="0" applyNumberFormat="1" applyFont="1" applyFill="1" applyBorder="1" applyAlignment="1" applyProtection="1">
      <alignment horizontal="center" vertical="center" wrapText="1"/>
    </xf>
    <xf numFmtId="0" fontId="26" fillId="8" borderId="87" xfId="24" applyFont="1" applyFill="1" applyBorder="1" applyAlignment="1" applyProtection="1">
      <alignment horizontal="left" vertical="center" wrapText="1"/>
    </xf>
    <xf numFmtId="9" fontId="26" fillId="8" borderId="84" xfId="24" applyNumberFormat="1" applyFont="1" applyFill="1" applyBorder="1" applyAlignment="1" applyProtection="1">
      <alignment horizontal="center" vertical="center" wrapText="1"/>
    </xf>
    <xf numFmtId="9" fontId="29" fillId="8" borderId="84" xfId="8" applyFont="1" applyFill="1" applyBorder="1" applyAlignment="1" applyProtection="1">
      <alignment horizontal="center" vertical="center" wrapText="1"/>
    </xf>
    <xf numFmtId="9" fontId="27" fillId="0" borderId="77" xfId="6" applyFont="1" applyBorder="1" applyAlignment="1" applyProtection="1">
      <alignment horizontal="center" vertical="center" wrapText="1"/>
    </xf>
    <xf numFmtId="164" fontId="27" fillId="0" borderId="77" xfId="6" applyNumberFormat="1" applyFont="1" applyBorder="1" applyAlignment="1" applyProtection="1">
      <alignment horizontal="center" vertical="center" wrapText="1"/>
    </xf>
    <xf numFmtId="164" fontId="27" fillId="21" borderId="77" xfId="6" applyNumberFormat="1" applyFont="1" applyFill="1" applyBorder="1" applyAlignment="1" applyProtection="1">
      <alignment horizontal="center" vertical="center"/>
    </xf>
    <xf numFmtId="9" fontId="27" fillId="0" borderId="77" xfId="6" applyFont="1" applyFill="1" applyBorder="1" applyAlignment="1" applyProtection="1">
      <alignment horizontal="center" vertical="center" wrapText="1"/>
    </xf>
    <xf numFmtId="0" fontId="29" fillId="0" borderId="2" xfId="0" applyFont="1" applyBorder="1" applyAlignment="1" applyProtection="1">
      <alignment horizontal="left" vertical="center" wrapText="1"/>
    </xf>
    <xf numFmtId="9" fontId="26" fillId="0" borderId="2" xfId="0" applyNumberFormat="1" applyFont="1" applyBorder="1" applyAlignment="1" applyProtection="1">
      <alignment horizontal="center" vertical="center" wrapText="1"/>
    </xf>
    <xf numFmtId="0" fontId="29" fillId="0" borderId="3" xfId="0" applyFont="1" applyBorder="1" applyAlignment="1" applyProtection="1">
      <alignment horizontal="center" vertical="center" wrapText="1"/>
    </xf>
    <xf numFmtId="0" fontId="29" fillId="5" borderId="2" xfId="1" applyFont="1" applyFill="1" applyBorder="1" applyAlignment="1" applyProtection="1">
      <alignment horizontal="center" vertical="center" wrapText="1"/>
    </xf>
    <xf numFmtId="0" fontId="29" fillId="0" borderId="2" xfId="20" applyNumberFormat="1" applyFont="1" applyBorder="1" applyAlignment="1" applyProtection="1">
      <alignment horizontal="center" vertical="center" wrapText="1"/>
    </xf>
    <xf numFmtId="0" fontId="26" fillId="0" borderId="6" xfId="20" applyFont="1" applyBorder="1" applyAlignment="1" applyProtection="1">
      <alignment horizontal="left" vertical="center" wrapText="1"/>
    </xf>
    <xf numFmtId="0" fontId="41" fillId="0" borderId="6" xfId="20" applyFont="1" applyBorder="1" applyAlignment="1" applyProtection="1">
      <alignment horizontal="left" vertical="center" wrapText="1"/>
    </xf>
    <xf numFmtId="0" fontId="26" fillId="0" borderId="2" xfId="20" applyFont="1" applyBorder="1" applyAlignment="1" applyProtection="1">
      <alignment horizontal="left" vertical="center" wrapText="1"/>
    </xf>
    <xf numFmtId="0" fontId="26" fillId="0" borderId="2" xfId="0" applyFont="1" applyBorder="1" applyAlignment="1" applyProtection="1">
      <alignment horizontal="left" vertical="center" wrapText="1"/>
    </xf>
    <xf numFmtId="9" fontId="27" fillId="0" borderId="3" xfId="6" applyFont="1" applyBorder="1" applyAlignment="1" applyProtection="1">
      <alignment horizontal="center" vertical="center" wrapText="1"/>
    </xf>
    <xf numFmtId="9" fontId="27" fillId="0" borderId="3" xfId="6" applyFont="1" applyFill="1" applyBorder="1" applyAlignment="1" applyProtection="1">
      <alignment horizontal="center" vertical="center" wrapText="1"/>
    </xf>
    <xf numFmtId="0" fontId="26" fillId="0" borderId="2" xfId="0" applyFont="1" applyBorder="1" applyAlignment="1" applyProtection="1">
      <alignment horizontal="justify" vertical="center" wrapText="1"/>
    </xf>
    <xf numFmtId="3" fontId="26" fillId="0" borderId="2" xfId="0" applyNumberFormat="1" applyFont="1" applyFill="1" applyBorder="1" applyAlignment="1" applyProtection="1">
      <alignment horizontal="center" vertical="center" wrapText="1"/>
    </xf>
    <xf numFmtId="0" fontId="26" fillId="0" borderId="6" xfId="20" applyFont="1" applyBorder="1" applyAlignment="1" applyProtection="1">
      <alignment horizontal="justify" vertical="center" wrapText="1"/>
    </xf>
    <xf numFmtId="0" fontId="26" fillId="0" borderId="6" xfId="20" applyFont="1" applyFill="1" applyBorder="1" applyAlignment="1" applyProtection="1">
      <alignment horizontal="center" vertical="center" wrapText="1"/>
    </xf>
    <xf numFmtId="0" fontId="26" fillId="0" borderId="6" xfId="20" applyFont="1" applyFill="1" applyBorder="1" applyAlignment="1" applyProtection="1">
      <alignment horizontal="justify" vertical="center" wrapText="1"/>
    </xf>
    <xf numFmtId="0" fontId="26" fillId="0" borderId="2" xfId="20" applyFont="1" applyBorder="1" applyAlignment="1" applyProtection="1">
      <alignment horizontal="justify" vertical="center" wrapText="1"/>
    </xf>
    <xf numFmtId="3" fontId="26" fillId="0" borderId="6" xfId="20" applyNumberFormat="1" applyFont="1" applyFill="1" applyBorder="1" applyAlignment="1" applyProtection="1">
      <alignment horizontal="center" vertical="center" wrapText="1"/>
    </xf>
    <xf numFmtId="0" fontId="26" fillId="5" borderId="2" xfId="1" applyFont="1" applyFill="1" applyBorder="1" applyAlignment="1" applyProtection="1">
      <alignment horizontal="left" vertical="center" wrapText="1"/>
    </xf>
    <xf numFmtId="0" fontId="26" fillId="0" borderId="2" xfId="20" applyFont="1" applyBorder="1" applyAlignment="1" applyProtection="1">
      <alignment horizontal="center" vertical="center" wrapText="1"/>
    </xf>
    <xf numFmtId="0" fontId="26" fillId="0" borderId="3" xfId="0" applyFont="1" applyFill="1" applyBorder="1" applyAlignment="1" applyProtection="1">
      <alignment horizontal="justify" vertical="center" wrapText="1"/>
    </xf>
    <xf numFmtId="0" fontId="26" fillId="0" borderId="6" xfId="20" applyFont="1" applyBorder="1" applyAlignment="1" applyProtection="1">
      <alignment horizontal="center" vertical="center" wrapText="1"/>
    </xf>
    <xf numFmtId="3" fontId="26" fillId="0" borderId="3" xfId="0" applyNumberFormat="1" applyFont="1" applyFill="1" applyBorder="1" applyAlignment="1" applyProtection="1">
      <alignment horizontal="center" vertical="center" wrapText="1"/>
    </xf>
    <xf numFmtId="0" fontId="26" fillId="0" borderId="42" xfId="20" applyFont="1" applyFill="1" applyBorder="1" applyAlignment="1" applyProtection="1">
      <alignment horizontal="justify" vertical="center" wrapText="1"/>
    </xf>
    <xf numFmtId="0" fontId="26" fillId="0" borderId="42" xfId="20" applyFont="1" applyFill="1" applyBorder="1" applyAlignment="1" applyProtection="1">
      <alignment horizontal="center" vertical="center" wrapText="1"/>
    </xf>
    <xf numFmtId="0" fontId="26" fillId="0" borderId="3" xfId="20" applyFont="1" applyBorder="1" applyAlignment="1" applyProtection="1">
      <alignment horizontal="justify" vertical="center" wrapText="1"/>
    </xf>
    <xf numFmtId="3" fontId="26" fillId="0" borderId="2" xfId="0" applyNumberFormat="1" applyFont="1" applyBorder="1" applyAlignment="1" applyProtection="1">
      <alignment horizontal="center" vertical="center" wrapText="1"/>
    </xf>
    <xf numFmtId="9" fontId="26" fillId="0" borderId="2" xfId="8" applyFont="1" applyFill="1" applyBorder="1" applyAlignment="1" applyProtection="1">
      <alignment horizontal="center" vertical="center" wrapText="1"/>
    </xf>
    <xf numFmtId="3" fontId="26" fillId="0" borderId="3" xfId="0" applyNumberFormat="1" applyFont="1" applyBorder="1" applyAlignment="1" applyProtection="1">
      <alignment horizontal="center" vertical="center" wrapText="1"/>
    </xf>
    <xf numFmtId="3" fontId="26" fillId="0" borderId="42" xfId="20" applyNumberFormat="1" applyFont="1" applyFill="1" applyBorder="1" applyAlignment="1" applyProtection="1">
      <alignment horizontal="center" vertical="center" wrapText="1"/>
    </xf>
    <xf numFmtId="0" fontId="26" fillId="0" borderId="3" xfId="0" applyFont="1" applyBorder="1" applyAlignment="1" applyProtection="1">
      <alignment horizontal="justify" vertical="center" wrapText="1"/>
    </xf>
    <xf numFmtId="0" fontId="26" fillId="0" borderId="2" xfId="0" applyNumberFormat="1" applyFont="1" applyBorder="1" applyAlignment="1" applyProtection="1">
      <alignment horizontal="center" vertical="center" wrapText="1"/>
    </xf>
    <xf numFmtId="0" fontId="26" fillId="0" borderId="3" xfId="0" applyFont="1" applyBorder="1" applyAlignment="1" applyProtection="1">
      <alignment horizontal="left" vertical="center" wrapText="1"/>
    </xf>
    <xf numFmtId="0" fontId="26" fillId="0" borderId="2"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46" fillId="0" borderId="2" xfId="0" applyFont="1" applyBorder="1" applyAlignment="1" applyProtection="1">
      <alignment horizontal="justify" vertical="center" readingOrder="1"/>
    </xf>
    <xf numFmtId="0" fontId="26" fillId="0" borderId="2" xfId="0" applyFont="1" applyBorder="1" applyAlignment="1" applyProtection="1">
      <alignment horizontal="center" vertical="center"/>
    </xf>
    <xf numFmtId="3" fontId="27" fillId="0" borderId="3" xfId="7" applyNumberFormat="1" applyFont="1" applyBorder="1" applyAlignment="1" applyProtection="1">
      <alignment horizontal="center" vertical="center" wrapText="1"/>
    </xf>
    <xf numFmtId="1" fontId="27" fillId="0" borderId="3" xfId="7" applyNumberFormat="1" applyFont="1" applyBorder="1" applyAlignment="1" applyProtection="1">
      <alignment horizontal="center" vertical="center" wrapText="1"/>
    </xf>
    <xf numFmtId="9" fontId="27" fillId="0" borderId="3" xfId="8" applyFont="1" applyBorder="1" applyAlignment="1" applyProtection="1">
      <alignment horizontal="center" vertical="center" wrapText="1"/>
    </xf>
    <xf numFmtId="1" fontId="27" fillId="0" borderId="3" xfId="7" applyNumberFormat="1" applyFont="1" applyFill="1" applyBorder="1" applyAlignment="1" applyProtection="1">
      <alignment horizontal="center" vertical="center" wrapText="1"/>
    </xf>
    <xf numFmtId="3" fontId="27" fillId="0" borderId="3" xfId="7" applyNumberFormat="1" applyFont="1" applyFill="1" applyBorder="1" applyAlignment="1" applyProtection="1">
      <alignment horizontal="center" vertical="center" wrapText="1"/>
    </xf>
    <xf numFmtId="3" fontId="26" fillId="0" borderId="87" xfId="20" applyNumberFormat="1" applyFont="1" applyFill="1" applyBorder="1" applyAlignment="1" applyProtection="1">
      <alignment horizontal="center" vertical="center" wrapText="1"/>
    </xf>
    <xf numFmtId="3" fontId="27" fillId="21" borderId="77" xfId="0" applyNumberFormat="1" applyFont="1" applyFill="1" applyBorder="1" applyAlignment="1" applyProtection="1">
      <alignment horizontal="center" vertical="center"/>
    </xf>
    <xf numFmtId="3" fontId="27" fillId="21" borderId="77" xfId="8" applyNumberFormat="1" applyFont="1" applyFill="1" applyBorder="1" applyAlignment="1" applyProtection="1">
      <alignment horizontal="center" vertical="center"/>
    </xf>
    <xf numFmtId="0" fontId="26" fillId="0" borderId="87" xfId="20" applyFont="1" applyBorder="1" applyAlignment="1" applyProtection="1">
      <alignment horizontal="center" vertical="center" wrapText="1"/>
    </xf>
    <xf numFmtId="0" fontId="26" fillId="0" borderId="2" xfId="24" applyFont="1" applyFill="1" applyBorder="1" applyAlignment="1" applyProtection="1">
      <alignment horizontal="left" vertical="center" wrapText="1"/>
    </xf>
    <xf numFmtId="0" fontId="30" fillId="0" borderId="2" xfId="0" applyFont="1" applyFill="1" applyBorder="1" applyAlignment="1" applyProtection="1">
      <alignment vertical="center" wrapText="1"/>
    </xf>
    <xf numFmtId="0" fontId="30" fillId="8" borderId="2" xfId="0" applyFont="1" applyFill="1" applyBorder="1" applyAlignment="1" applyProtection="1">
      <alignment horizontal="center" vertical="center" wrapText="1"/>
    </xf>
    <xf numFmtId="0" fontId="26" fillId="8" borderId="2" xfId="20" applyNumberFormat="1" applyFont="1" applyFill="1" applyBorder="1" applyAlignment="1" applyProtection="1">
      <alignment horizontal="center" vertical="center" wrapText="1"/>
    </xf>
    <xf numFmtId="0" fontId="26" fillId="0" borderId="6" xfId="20" applyFont="1" applyFill="1" applyBorder="1" applyAlignment="1" applyProtection="1">
      <alignment horizontal="left" vertical="center" wrapText="1"/>
    </xf>
    <xf numFmtId="0" fontId="30" fillId="0" borderId="2" xfId="0" applyFont="1" applyBorder="1" applyAlignment="1" applyProtection="1">
      <alignment vertical="center" wrapText="1"/>
    </xf>
    <xf numFmtId="0" fontId="30" fillId="0" borderId="2" xfId="0" applyFont="1" applyFill="1" applyBorder="1" applyAlignment="1" applyProtection="1">
      <alignment horizontal="center" vertical="center" wrapText="1"/>
    </xf>
    <xf numFmtId="0" fontId="26" fillId="5" borderId="2" xfId="1" applyFont="1" applyFill="1" applyBorder="1" applyAlignment="1" applyProtection="1">
      <alignment horizontal="center" vertical="center" wrapText="1"/>
    </xf>
    <xf numFmtId="0" fontId="26" fillId="0" borderId="64" xfId="0" applyFont="1" applyBorder="1" applyAlignment="1" applyProtection="1">
      <alignment horizontal="left" vertical="center" wrapText="1"/>
    </xf>
    <xf numFmtId="0" fontId="26" fillId="5" borderId="65" xfId="0" applyFont="1" applyFill="1" applyBorder="1" applyAlignment="1" applyProtection="1">
      <alignment horizontal="left" vertical="center" wrapText="1"/>
    </xf>
    <xf numFmtId="0" fontId="26" fillId="0" borderId="2" xfId="24" applyFont="1" applyBorder="1" applyAlignment="1" applyProtection="1">
      <alignment horizontal="center" vertical="center" wrapText="1"/>
    </xf>
    <xf numFmtId="0" fontId="29" fillId="0" borderId="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43" fillId="0" borderId="2" xfId="0" applyFont="1" applyFill="1" applyBorder="1" applyAlignment="1" applyProtection="1">
      <alignment horizontal="justify" vertical="center" wrapText="1"/>
    </xf>
    <xf numFmtId="9" fontId="26" fillId="0" borderId="2" xfId="0" applyNumberFormat="1" applyFont="1" applyFill="1" applyBorder="1" applyAlignment="1" applyProtection="1">
      <alignment horizontal="center" vertical="center" wrapText="1"/>
    </xf>
    <xf numFmtId="0" fontId="26" fillId="0" borderId="3" xfId="0" applyFont="1" applyFill="1" applyBorder="1" applyAlignment="1" applyProtection="1">
      <alignment horizontal="center" vertical="center" wrapText="1"/>
    </xf>
    <xf numFmtId="9" fontId="26" fillId="0" borderId="53" xfId="24" applyNumberFormat="1" applyFont="1" applyFill="1" applyBorder="1" applyAlignment="1" applyProtection="1">
      <alignment horizontal="center" vertical="center" wrapText="1"/>
    </xf>
    <xf numFmtId="0" fontId="26" fillId="0" borderId="53" xfId="24" applyFont="1" applyFill="1" applyBorder="1" applyAlignment="1" applyProtection="1">
      <alignment horizontal="left" vertical="center" wrapText="1"/>
    </xf>
    <xf numFmtId="0" fontId="29" fillId="0" borderId="53" xfId="24" applyFont="1" applyFill="1" applyBorder="1" applyAlignment="1" applyProtection="1">
      <alignment horizontal="left" vertical="center" wrapText="1"/>
    </xf>
    <xf numFmtId="9" fontId="27" fillId="0" borderId="3" xfId="7" applyNumberFormat="1" applyFont="1" applyFill="1" applyBorder="1" applyAlignment="1" applyProtection="1">
      <alignment horizontal="center" vertical="center" wrapText="1"/>
    </xf>
    <xf numFmtId="0" fontId="26" fillId="0" borderId="2" xfId="0" applyFont="1" applyFill="1" applyBorder="1" applyAlignment="1" applyProtection="1">
      <alignment horizontal="center" vertical="center" wrapText="1"/>
    </xf>
    <xf numFmtId="0" fontId="26" fillId="0" borderId="2" xfId="1" applyFont="1" applyFill="1" applyBorder="1" applyAlignment="1" applyProtection="1">
      <alignment horizontal="center" vertical="center" wrapText="1"/>
    </xf>
    <xf numFmtId="9" fontId="26" fillId="0" borderId="2" xfId="24" applyNumberFormat="1" applyFont="1" applyFill="1" applyBorder="1" applyAlignment="1" applyProtection="1">
      <alignment horizontal="center" vertical="center" wrapText="1"/>
    </xf>
    <xf numFmtId="0" fontId="29" fillId="0" borderId="2" xfId="24" applyFont="1" applyFill="1" applyBorder="1" applyAlignment="1" applyProtection="1">
      <alignment horizontal="left" vertical="center" wrapText="1"/>
    </xf>
    <xf numFmtId="0" fontId="26" fillId="0" borderId="2" xfId="0" applyNumberFormat="1" applyFont="1" applyFill="1" applyBorder="1" applyAlignment="1" applyProtection="1">
      <alignment horizontal="center" vertical="center" wrapText="1"/>
    </xf>
    <xf numFmtId="0" fontId="29" fillId="0" borderId="2" xfId="23" applyFont="1" applyFill="1" applyBorder="1" applyAlignment="1" applyProtection="1">
      <alignment horizontal="left" vertical="center" wrapText="1"/>
    </xf>
    <xf numFmtId="9" fontId="27" fillId="0" borderId="2" xfId="7" applyNumberFormat="1" applyFont="1" applyFill="1" applyBorder="1" applyAlignment="1" applyProtection="1">
      <alignment horizontal="center" vertical="center" wrapText="1"/>
    </xf>
    <xf numFmtId="9" fontId="27" fillId="31" borderId="3" xfId="8" applyFont="1" applyFill="1" applyBorder="1" applyAlignment="1" applyProtection="1">
      <alignment horizontal="center" vertical="center"/>
    </xf>
    <xf numFmtId="3" fontId="27" fillId="31" borderId="3" xfId="7" applyNumberFormat="1" applyFont="1" applyFill="1" applyBorder="1" applyAlignment="1" applyProtection="1">
      <alignment horizontal="center" vertical="center"/>
    </xf>
    <xf numFmtId="1" fontId="27" fillId="31" borderId="3" xfId="7" applyNumberFormat="1" applyFont="1" applyFill="1" applyBorder="1" applyAlignment="1" applyProtection="1">
      <alignment horizontal="center" vertical="center"/>
    </xf>
    <xf numFmtId="9" fontId="27" fillId="31" borderId="2" xfId="8" applyFont="1" applyFill="1" applyBorder="1" applyAlignment="1" applyProtection="1">
      <alignment horizontal="center" vertical="center"/>
    </xf>
    <xf numFmtId="9" fontId="27" fillId="0" borderId="3" xfId="8" applyNumberFormat="1" applyFont="1" applyFill="1" applyBorder="1" applyAlignment="1" applyProtection="1">
      <alignment horizontal="center" vertical="center"/>
    </xf>
    <xf numFmtId="1" fontId="27" fillId="31" borderId="3" xfId="0" applyNumberFormat="1" applyFont="1" applyFill="1" applyBorder="1" applyAlignment="1" applyProtection="1">
      <alignment horizontal="center" vertical="center"/>
    </xf>
    <xf numFmtId="1" fontId="27" fillId="31" borderId="3" xfId="8" applyNumberFormat="1" applyFont="1" applyFill="1" applyBorder="1" applyAlignment="1" applyProtection="1">
      <alignment horizontal="center" vertical="center"/>
    </xf>
    <xf numFmtId="1" fontId="27" fillId="31" borderId="2" xfId="8" applyNumberFormat="1" applyFont="1" applyFill="1" applyBorder="1" applyAlignment="1" applyProtection="1">
      <alignment horizontal="center" vertical="center"/>
    </xf>
    <xf numFmtId="0" fontId="26" fillId="0" borderId="2" xfId="25" applyFont="1" applyBorder="1" applyAlignment="1" applyProtection="1">
      <alignment vertical="center" wrapText="1"/>
    </xf>
    <xf numFmtId="0" fontId="26" fillId="0" borderId="3" xfId="25" applyFont="1" applyBorder="1" applyAlignment="1" applyProtection="1">
      <alignment horizontal="center" vertical="center" wrapText="1"/>
    </xf>
    <xf numFmtId="0" fontId="26" fillId="0" borderId="6" xfId="24" applyFont="1" applyBorder="1" applyAlignment="1" applyProtection="1">
      <alignment horizontal="center" vertical="center" wrapText="1"/>
    </xf>
    <xf numFmtId="0" fontId="29" fillId="0" borderId="6" xfId="24" applyFont="1" applyBorder="1" applyAlignment="1" applyProtection="1">
      <alignment horizontal="left" vertical="center" wrapText="1"/>
    </xf>
    <xf numFmtId="0" fontId="29" fillId="0" borderId="6" xfId="24" applyFont="1" applyBorder="1" applyAlignment="1" applyProtection="1">
      <alignment horizontal="center" vertical="center" wrapText="1"/>
    </xf>
    <xf numFmtId="0" fontId="26" fillId="0" borderId="2" xfId="0" applyFont="1" applyFill="1" applyBorder="1" applyAlignment="1" applyProtection="1">
      <alignment horizontal="left" vertical="center" wrapText="1"/>
    </xf>
    <xf numFmtId="0" fontId="26" fillId="0" borderId="6" xfId="24" applyFont="1" applyBorder="1" applyAlignment="1" applyProtection="1">
      <alignment horizontal="left" vertical="center" wrapText="1"/>
    </xf>
    <xf numFmtId="0" fontId="26" fillId="0" borderId="2" xfId="24" applyFont="1" applyBorder="1" applyAlignment="1" applyProtection="1">
      <alignment horizontal="left" vertical="center" wrapText="1"/>
    </xf>
    <xf numFmtId="9" fontId="27" fillId="21" borderId="3" xfId="7" applyNumberFormat="1" applyFont="1" applyFill="1" applyBorder="1" applyAlignment="1" applyProtection="1">
      <alignment horizontal="center" vertical="center"/>
    </xf>
    <xf numFmtId="9" fontId="27" fillId="21" borderId="3" xfId="0" applyNumberFormat="1" applyFont="1" applyFill="1" applyBorder="1" applyAlignment="1" applyProtection="1">
      <alignment horizontal="center" vertical="center"/>
    </xf>
    <xf numFmtId="0" fontId="26" fillId="0" borderId="74" xfId="0" applyFont="1" applyBorder="1" applyAlignment="1" applyProtection="1">
      <alignment horizontal="left" vertical="center" wrapText="1"/>
    </xf>
    <xf numFmtId="9" fontId="26" fillId="0" borderId="74" xfId="0" applyNumberFormat="1" applyFont="1" applyBorder="1" applyAlignment="1" applyProtection="1">
      <alignment horizontal="center" vertical="center" wrapText="1"/>
    </xf>
    <xf numFmtId="0" fontId="26" fillId="0" borderId="77" xfId="0" applyFont="1" applyBorder="1" applyAlignment="1" applyProtection="1">
      <alignment horizontal="center" vertical="center" wrapText="1"/>
    </xf>
    <xf numFmtId="0" fontId="26" fillId="0" borderId="76" xfId="24" applyFont="1" applyBorder="1" applyAlignment="1" applyProtection="1">
      <alignment horizontal="left" vertical="center" wrapText="1"/>
    </xf>
    <xf numFmtId="0" fontId="29" fillId="0" borderId="76" xfId="24" applyFont="1" applyBorder="1" applyAlignment="1" applyProtection="1">
      <alignment horizontal="left" vertical="center" wrapText="1"/>
    </xf>
    <xf numFmtId="0" fontId="26" fillId="0" borderId="74" xfId="24" applyFont="1" applyBorder="1" applyAlignment="1" applyProtection="1">
      <alignment horizontal="left" vertical="center" wrapText="1"/>
    </xf>
    <xf numFmtId="0" fontId="46" fillId="0" borderId="0" xfId="0" applyFont="1" applyAlignment="1" applyProtection="1">
      <alignment horizontal="justify" vertical="center" readingOrder="1"/>
    </xf>
    <xf numFmtId="9" fontId="26" fillId="0" borderId="74" xfId="24" applyNumberFormat="1" applyFont="1" applyBorder="1" applyAlignment="1" applyProtection="1">
      <alignment horizontal="center" vertical="center" wrapText="1"/>
    </xf>
    <xf numFmtId="0" fontId="26" fillId="0" borderId="77" xfId="25" applyFont="1" applyBorder="1" applyAlignment="1" applyProtection="1">
      <alignment horizontal="left" vertical="center" wrapText="1"/>
    </xf>
    <xf numFmtId="3" fontId="26" fillId="8" borderId="2" xfId="24" applyNumberFormat="1" applyFont="1" applyFill="1" applyBorder="1" applyAlignment="1" applyProtection="1">
      <alignment horizontal="center" vertical="center" wrapText="1"/>
    </xf>
    <xf numFmtId="0" fontId="26" fillId="8" borderId="6" xfId="24" applyFont="1" applyFill="1" applyBorder="1" applyAlignment="1" applyProtection="1">
      <alignment horizontal="left" vertical="center" wrapText="1"/>
    </xf>
    <xf numFmtId="0" fontId="26" fillId="8" borderId="77" xfId="25" applyFont="1" applyFill="1" applyBorder="1" applyAlignment="1" applyProtection="1">
      <alignment horizontal="left" vertical="center" wrapText="1"/>
    </xf>
    <xf numFmtId="0" fontId="26" fillId="8" borderId="2" xfId="1" applyFont="1" applyFill="1" applyBorder="1" applyAlignment="1" applyProtection="1">
      <alignment horizontal="left" vertical="center" wrapText="1"/>
    </xf>
    <xf numFmtId="3" fontId="26" fillId="0" borderId="2" xfId="24" applyNumberFormat="1" applyFont="1" applyBorder="1" applyAlignment="1" applyProtection="1">
      <alignment horizontal="center" vertical="center" wrapText="1"/>
    </xf>
    <xf numFmtId="0" fontId="26" fillId="0" borderId="6" xfId="24" applyFont="1" applyFill="1" applyBorder="1" applyAlignment="1" applyProtection="1">
      <alignment horizontal="left" vertical="center" wrapText="1"/>
    </xf>
    <xf numFmtId="0" fontId="29" fillId="0" borderId="6" xfId="24" applyFont="1" applyFill="1" applyBorder="1" applyAlignment="1" applyProtection="1">
      <alignment horizontal="left" vertical="center" wrapText="1"/>
    </xf>
    <xf numFmtId="0" fontId="29" fillId="8" borderId="6" xfId="24" applyFont="1" applyFill="1" applyBorder="1" applyAlignment="1" applyProtection="1">
      <alignment horizontal="left" vertical="center" wrapText="1"/>
    </xf>
    <xf numFmtId="9" fontId="27" fillId="21" borderId="77" xfId="0" applyNumberFormat="1" applyFont="1" applyFill="1" applyBorder="1" applyAlignment="1" applyProtection="1">
      <alignment horizontal="center" vertical="center"/>
    </xf>
    <xf numFmtId="0" fontId="26" fillId="0" borderId="77" xfId="0" applyFont="1" applyBorder="1" applyAlignment="1" applyProtection="1">
      <alignment horizontal="justify" vertical="center" wrapText="1"/>
    </xf>
    <xf numFmtId="0" fontId="26" fillId="5" borderId="74" xfId="1" applyFont="1" applyFill="1" applyBorder="1" applyAlignment="1" applyProtection="1">
      <alignment horizontal="left" vertical="center" wrapText="1"/>
    </xf>
    <xf numFmtId="9" fontId="27" fillId="0" borderId="77" xfId="8" applyFont="1" applyBorder="1" applyAlignment="1" applyProtection="1">
      <alignment horizontal="center" vertical="center" wrapText="1"/>
    </xf>
    <xf numFmtId="9" fontId="26" fillId="0" borderId="84" xfId="0" applyNumberFormat="1" applyFont="1" applyBorder="1" applyAlignment="1" applyProtection="1">
      <alignment horizontal="center" vertical="center" wrapText="1"/>
    </xf>
    <xf numFmtId="9" fontId="26" fillId="0" borderId="84" xfId="8" applyFont="1" applyBorder="1" applyAlignment="1" applyProtection="1">
      <alignment horizontal="center" vertical="center" wrapText="1"/>
    </xf>
    <xf numFmtId="1" fontId="27" fillId="21" borderId="77" xfId="7" applyNumberFormat="1" applyFont="1" applyFill="1" applyBorder="1" applyAlignment="1" applyProtection="1">
      <alignment horizontal="center" vertical="center"/>
    </xf>
    <xf numFmtId="0" fontId="51" fillId="0" borderId="84" xfId="0" applyFont="1" applyBorder="1" applyAlignment="1" applyProtection="1">
      <alignment vertical="center" wrapText="1"/>
    </xf>
    <xf numFmtId="0" fontId="43" fillId="0" borderId="84" xfId="0" applyNumberFormat="1" applyFont="1" applyBorder="1" applyAlignment="1" applyProtection="1">
      <alignment horizontal="center" vertical="center" wrapText="1"/>
    </xf>
    <xf numFmtId="0" fontId="51" fillId="0" borderId="84" xfId="0" applyFont="1" applyBorder="1" applyAlignment="1" applyProtection="1">
      <alignment horizontal="center" vertical="center" wrapText="1"/>
    </xf>
    <xf numFmtId="3" fontId="51" fillId="0" borderId="84" xfId="0" applyNumberFormat="1" applyFont="1" applyBorder="1" applyAlignment="1" applyProtection="1">
      <alignment horizontal="center" vertical="center" wrapText="1"/>
    </xf>
    <xf numFmtId="0" fontId="51" fillId="30" borderId="84" xfId="0" applyFont="1" applyFill="1" applyBorder="1" applyAlignment="1" applyProtection="1">
      <alignment vertical="center" wrapText="1"/>
    </xf>
    <xf numFmtId="0" fontId="43" fillId="30" borderId="84" xfId="0" applyNumberFormat="1" applyFont="1" applyFill="1" applyBorder="1" applyAlignment="1" applyProtection="1">
      <alignment horizontal="center" vertical="center" wrapText="1"/>
    </xf>
    <xf numFmtId="0" fontId="51" fillId="30" borderId="84" xfId="0" applyFont="1" applyFill="1" applyBorder="1" applyAlignment="1" applyProtection="1">
      <alignment horizontal="center" vertical="center" wrapText="1"/>
    </xf>
    <xf numFmtId="0" fontId="51" fillId="0" borderId="84" xfId="0" applyFont="1" applyFill="1" applyBorder="1" applyAlignment="1" applyProtection="1">
      <alignment vertical="center" wrapText="1"/>
    </xf>
    <xf numFmtId="0" fontId="43" fillId="0" borderId="84" xfId="0" applyNumberFormat="1" applyFont="1" applyFill="1" applyBorder="1" applyAlignment="1" applyProtection="1">
      <alignment horizontal="center" vertical="center" wrapText="1"/>
    </xf>
    <xf numFmtId="0" fontId="51" fillId="0" borderId="84" xfId="0" applyFont="1" applyFill="1" applyBorder="1" applyAlignment="1" applyProtection="1">
      <alignment horizontal="center" vertical="center" wrapText="1"/>
    </xf>
    <xf numFmtId="3" fontId="51" fillId="0" borderId="84" xfId="0" applyNumberFormat="1" applyFont="1" applyFill="1" applyBorder="1" applyAlignment="1" applyProtection="1">
      <alignment horizontal="center" vertical="center" wrapText="1"/>
    </xf>
    <xf numFmtId="0" fontId="43" fillId="0" borderId="84" xfId="0" applyFont="1" applyBorder="1" applyAlignment="1" applyProtection="1">
      <alignment vertical="center" wrapText="1"/>
    </xf>
    <xf numFmtId="0" fontId="27" fillId="0" borderId="77" xfId="7" applyNumberFormat="1" applyFont="1" applyFill="1" applyBorder="1" applyAlignment="1" applyProtection="1">
      <alignment horizontal="center" vertical="center" wrapText="1"/>
    </xf>
    <xf numFmtId="0" fontId="26" fillId="0" borderId="84" xfId="24" applyFont="1" applyBorder="1" applyAlignment="1" applyProtection="1">
      <alignment horizontal="justify" vertical="center" wrapText="1"/>
      <protection locked="0"/>
    </xf>
    <xf numFmtId="0" fontId="26" fillId="0" borderId="2" xfId="20" applyFont="1" applyFill="1" applyBorder="1" applyAlignment="1" applyProtection="1">
      <alignment horizontal="justify" vertical="center" wrapText="1"/>
    </xf>
    <xf numFmtId="0" fontId="26" fillId="0" borderId="77" xfId="0" applyFont="1" applyBorder="1" applyAlignment="1" applyProtection="1">
      <alignment horizontal="center" vertical="center" wrapText="1"/>
    </xf>
    <xf numFmtId="9" fontId="26" fillId="0" borderId="74" xfId="0" applyNumberFormat="1" applyFont="1" applyFill="1" applyBorder="1" applyAlignment="1" applyProtection="1">
      <alignment horizontal="center" vertical="center" wrapText="1"/>
    </xf>
    <xf numFmtId="3" fontId="26" fillId="0" borderId="84" xfId="0" applyNumberFormat="1" applyFont="1" applyFill="1" applyBorder="1" applyAlignment="1" applyProtection="1">
      <alignment horizontal="center" vertical="center" wrapText="1"/>
    </xf>
    <xf numFmtId="0" fontId="26" fillId="0" borderId="2" xfId="7" applyNumberFormat="1" applyFont="1" applyFill="1" applyBorder="1" applyAlignment="1" applyProtection="1">
      <alignment horizontal="center" vertical="center" wrapText="1"/>
    </xf>
    <xf numFmtId="0" fontId="26" fillId="0" borderId="84" xfId="0" applyFont="1" applyFill="1" applyBorder="1" applyAlignment="1" applyProtection="1">
      <alignment horizontal="left" vertical="center" wrapText="1"/>
    </xf>
    <xf numFmtId="9" fontId="26" fillId="8" borderId="2" xfId="24" applyNumberFormat="1" applyFont="1" applyFill="1" applyBorder="1" applyAlignment="1" applyProtection="1">
      <alignment horizontal="center" vertical="center" wrapText="1"/>
    </xf>
    <xf numFmtId="9" fontId="29" fillId="0" borderId="2" xfId="20" applyNumberFormat="1" applyFont="1" applyBorder="1" applyAlignment="1" applyProtection="1">
      <alignment horizontal="center" vertical="center" wrapText="1"/>
    </xf>
    <xf numFmtId="164" fontId="26" fillId="0" borderId="2" xfId="24" applyNumberFormat="1" applyFont="1" applyBorder="1" applyAlignment="1" applyProtection="1">
      <alignment horizontal="center" vertical="center" wrapText="1"/>
    </xf>
    <xf numFmtId="0" fontId="18" fillId="0" borderId="3" xfId="0" applyFont="1" applyBorder="1" applyAlignment="1" applyProtection="1">
      <alignment horizontal="left" vertical="center" wrapText="1"/>
    </xf>
    <xf numFmtId="0" fontId="18" fillId="0" borderId="4" xfId="0" applyFont="1" applyBorder="1" applyAlignment="1" applyProtection="1">
      <alignment horizontal="left" vertical="center" wrapText="1"/>
    </xf>
    <xf numFmtId="0" fontId="18" fillId="0" borderId="5" xfId="0" applyFont="1" applyBorder="1" applyAlignment="1" applyProtection="1">
      <alignment horizontal="left" vertical="center" wrapText="1"/>
    </xf>
    <xf numFmtId="0" fontId="17" fillId="0" borderId="3" xfId="0" applyFont="1" applyBorder="1" applyAlignment="1" applyProtection="1">
      <alignment horizontal="left" vertical="center" wrapText="1"/>
    </xf>
    <xf numFmtId="0" fontId="17" fillId="0" borderId="4" xfId="0" applyFont="1" applyBorder="1" applyAlignment="1" applyProtection="1">
      <alignment horizontal="left" vertical="center" wrapText="1"/>
    </xf>
    <xf numFmtId="0" fontId="17" fillId="0" borderId="5" xfId="0" applyFont="1" applyBorder="1" applyAlignment="1" applyProtection="1">
      <alignment horizontal="left" vertical="center" wrapText="1"/>
    </xf>
    <xf numFmtId="0" fontId="5" fillId="0" borderId="1" xfId="1" applyFont="1" applyBorder="1" applyAlignment="1">
      <alignment horizontal="left" vertical="center"/>
    </xf>
    <xf numFmtId="0" fontId="18" fillId="0" borderId="2" xfId="1" applyFont="1" applyBorder="1" applyAlignment="1">
      <alignment horizontal="left" vertical="center"/>
    </xf>
    <xf numFmtId="0" fontId="17" fillId="0" borderId="2" xfId="1" applyFont="1" applyBorder="1" applyAlignment="1">
      <alignment vertical="center"/>
    </xf>
    <xf numFmtId="0" fontId="17" fillId="0" borderId="2" xfId="1" applyFont="1" applyBorder="1" applyAlignment="1">
      <alignment horizontal="center" vertical="center"/>
    </xf>
    <xf numFmtId="0" fontId="18" fillId="0" borderId="3" xfId="1" applyFont="1" applyBorder="1" applyAlignment="1">
      <alignment horizontal="left" vertical="center"/>
    </xf>
    <xf numFmtId="0" fontId="5" fillId="0" borderId="12" xfId="1" applyFont="1" applyBorder="1" applyAlignment="1">
      <alignment horizontal="left" vertical="center"/>
    </xf>
    <xf numFmtId="0" fontId="5" fillId="0" borderId="14" xfId="1" applyFont="1" applyBorder="1" applyAlignment="1">
      <alignment horizontal="left" vertical="center"/>
    </xf>
    <xf numFmtId="0" fontId="14" fillId="17" borderId="7" xfId="1" applyFont="1" applyFill="1" applyBorder="1" applyAlignment="1" applyProtection="1">
      <alignment horizontal="right" vertical="center"/>
    </xf>
    <xf numFmtId="0" fontId="14" fillId="17" borderId="15" xfId="1" applyFont="1" applyFill="1" applyBorder="1" applyAlignment="1" applyProtection="1">
      <alignment horizontal="right" vertical="center"/>
    </xf>
    <xf numFmtId="0" fontId="14" fillId="17" borderId="6" xfId="1" applyFont="1" applyFill="1" applyBorder="1" applyAlignment="1" applyProtection="1">
      <alignment horizontal="right" vertical="center"/>
    </xf>
    <xf numFmtId="0" fontId="7" fillId="0" borderId="2" xfId="1" applyFont="1" applyBorder="1" applyAlignment="1">
      <alignment horizontal="left" vertical="center"/>
    </xf>
    <xf numFmtId="0" fontId="5" fillId="0" borderId="2" xfId="1" applyFont="1" applyBorder="1" applyAlignment="1">
      <alignment vertical="center"/>
    </xf>
    <xf numFmtId="0" fontId="5" fillId="0" borderId="1" xfId="1" applyFont="1" applyAlignment="1">
      <alignment vertical="center"/>
    </xf>
    <xf numFmtId="9" fontId="20" fillId="15" borderId="3" xfId="0" applyNumberFormat="1" applyFont="1" applyFill="1" applyBorder="1" applyAlignment="1" applyProtection="1">
      <alignment horizontal="center" vertical="center"/>
    </xf>
    <xf numFmtId="9" fontId="20" fillId="15" borderId="4" xfId="0" applyNumberFormat="1" applyFont="1" applyFill="1" applyBorder="1" applyAlignment="1" applyProtection="1">
      <alignment horizontal="center" vertical="center"/>
    </xf>
    <xf numFmtId="9" fontId="20" fillId="15" borderId="5" xfId="0" applyNumberFormat="1" applyFont="1" applyFill="1" applyBorder="1" applyAlignment="1" applyProtection="1">
      <alignment horizontal="center" vertical="center"/>
    </xf>
    <xf numFmtId="9" fontId="20" fillId="0" borderId="3" xfId="0" applyNumberFormat="1" applyFont="1" applyBorder="1" applyAlignment="1" applyProtection="1">
      <alignment horizontal="center" vertical="center"/>
    </xf>
    <xf numFmtId="9" fontId="20" fillId="0" borderId="4" xfId="0" applyNumberFormat="1" applyFont="1" applyBorder="1" applyAlignment="1" applyProtection="1">
      <alignment horizontal="center" vertical="center"/>
    </xf>
    <xf numFmtId="9" fontId="20" fillId="0" borderId="5" xfId="0" applyNumberFormat="1" applyFont="1" applyBorder="1" applyAlignment="1" applyProtection="1">
      <alignment horizontal="center" vertical="center"/>
    </xf>
    <xf numFmtId="9" fontId="20" fillId="13" borderId="3" xfId="0" applyNumberFormat="1" applyFont="1" applyFill="1" applyBorder="1" applyAlignment="1" applyProtection="1">
      <alignment horizontal="center" vertical="center"/>
    </xf>
    <xf numFmtId="9" fontId="20" fillId="13" borderId="4" xfId="0" applyNumberFormat="1" applyFont="1" applyFill="1" applyBorder="1" applyAlignment="1" applyProtection="1">
      <alignment horizontal="center" vertical="center"/>
    </xf>
    <xf numFmtId="9" fontId="20" fillId="13" borderId="5" xfId="0" applyNumberFormat="1" applyFont="1" applyFill="1" applyBorder="1" applyAlignment="1" applyProtection="1">
      <alignment horizontal="center" vertical="center"/>
    </xf>
    <xf numFmtId="9" fontId="20" fillId="15" borderId="3" xfId="6" applyNumberFormat="1" applyFont="1" applyFill="1" applyBorder="1" applyAlignment="1" applyProtection="1">
      <alignment horizontal="center" vertical="center"/>
    </xf>
    <xf numFmtId="9" fontId="20" fillId="15" borderId="4" xfId="6" applyNumberFormat="1" applyFont="1" applyFill="1" applyBorder="1" applyAlignment="1" applyProtection="1">
      <alignment horizontal="center" vertical="center"/>
    </xf>
    <xf numFmtId="9" fontId="20" fillId="15" borderId="5" xfId="6" applyNumberFormat="1" applyFont="1" applyFill="1" applyBorder="1" applyAlignment="1" applyProtection="1">
      <alignment horizontal="center" vertical="center"/>
    </xf>
    <xf numFmtId="9" fontId="20" fillId="0" borderId="3" xfId="0" applyNumberFormat="1" applyFont="1" applyFill="1" applyBorder="1" applyAlignment="1" applyProtection="1">
      <alignment horizontal="center" vertical="center"/>
    </xf>
    <xf numFmtId="9" fontId="20" fillId="0" borderId="4" xfId="0" applyNumberFormat="1" applyFont="1" applyFill="1" applyBorder="1" applyAlignment="1" applyProtection="1">
      <alignment horizontal="center" vertical="center"/>
    </xf>
    <xf numFmtId="9" fontId="20" fillId="0" borderId="5" xfId="0" applyNumberFormat="1" applyFont="1" applyFill="1" applyBorder="1" applyAlignment="1" applyProtection="1">
      <alignment horizontal="center" vertical="center"/>
    </xf>
    <xf numFmtId="0" fontId="17" fillId="5" borderId="2" xfId="0" applyFont="1" applyFill="1" applyBorder="1" applyAlignment="1" applyProtection="1">
      <alignment horizontal="justify" vertical="center" wrapText="1"/>
    </xf>
    <xf numFmtId="0" fontId="17" fillId="0" borderId="2" xfId="0" applyFont="1" applyBorder="1" applyAlignment="1" applyProtection="1">
      <alignment horizontal="justify" vertical="center" wrapText="1"/>
    </xf>
    <xf numFmtId="0" fontId="11" fillId="0" borderId="2" xfId="1" applyFont="1" applyFill="1" applyBorder="1" applyAlignment="1" applyProtection="1">
      <alignment horizontal="center" vertical="center" wrapText="1"/>
    </xf>
    <xf numFmtId="0" fontId="11" fillId="13" borderId="7" xfId="1" applyFont="1" applyFill="1" applyBorder="1" applyAlignment="1" applyProtection="1">
      <alignment horizontal="center" vertical="center" wrapText="1"/>
    </xf>
    <xf numFmtId="0" fontId="11" fillId="13" borderId="6" xfId="1" applyFont="1" applyFill="1" applyBorder="1" applyAlignment="1" applyProtection="1">
      <alignment horizontal="center" vertical="center" wrapText="1"/>
    </xf>
    <xf numFmtId="0" fontId="18" fillId="4" borderId="4"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1" fillId="13" borderId="5" xfId="1" applyFont="1" applyFill="1" applyBorder="1" applyAlignment="1" applyProtection="1">
      <alignment horizontal="center" vertical="center" wrapText="1"/>
    </xf>
    <xf numFmtId="0" fontId="17" fillId="0" borderId="2" xfId="0" applyFont="1" applyFill="1" applyBorder="1" applyAlignment="1" applyProtection="1">
      <alignment horizontal="justify" vertical="center" wrapText="1"/>
    </xf>
    <xf numFmtId="0" fontId="17" fillId="0" borderId="2" xfId="0" applyFont="1" applyBorder="1" applyAlignment="1" applyProtection="1">
      <alignment horizontal="center" vertical="center" wrapText="1"/>
    </xf>
    <xf numFmtId="0" fontId="11" fillId="13" borderId="2" xfId="1" applyFont="1" applyFill="1" applyBorder="1" applyAlignment="1" applyProtection="1">
      <alignment horizontal="center" vertical="center" wrapText="1"/>
    </xf>
    <xf numFmtId="0" fontId="17" fillId="0" borderId="2" xfId="0" applyFont="1" applyBorder="1" applyAlignment="1">
      <alignment horizontal="center" vertical="center"/>
    </xf>
    <xf numFmtId="0" fontId="8" fillId="0" borderId="2" xfId="0" applyFont="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18" fillId="3" borderId="4"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2" fillId="14" borderId="10" xfId="1" applyFont="1" applyFill="1" applyBorder="1" applyAlignment="1" applyProtection="1">
      <alignment horizontal="center" vertical="center" wrapText="1"/>
    </xf>
    <xf numFmtId="0" fontId="10" fillId="14" borderId="9" xfId="1" applyFont="1" applyFill="1" applyBorder="1" applyAlignment="1" applyProtection="1">
      <alignment horizontal="center" vertical="center" wrapText="1"/>
    </xf>
    <xf numFmtId="0" fontId="20" fillId="13" borderId="3" xfId="0" applyNumberFormat="1" applyFont="1" applyFill="1" applyBorder="1" applyAlignment="1" applyProtection="1">
      <alignment horizontal="center" vertical="center"/>
    </xf>
    <xf numFmtId="0" fontId="20" fillId="13" borderId="5" xfId="0" applyNumberFormat="1" applyFont="1" applyFill="1" applyBorder="1" applyAlignment="1" applyProtection="1">
      <alignment horizontal="center" vertical="center"/>
    </xf>
    <xf numFmtId="0" fontId="18" fillId="0" borderId="2" xfId="0" applyFont="1" applyBorder="1" applyAlignment="1" applyProtection="1">
      <alignment horizontal="justify" vertical="center" wrapText="1"/>
    </xf>
    <xf numFmtId="0" fontId="17" fillId="11" borderId="2" xfId="0" applyFont="1" applyFill="1" applyBorder="1" applyAlignment="1" applyProtection="1">
      <alignment horizontal="justify" vertical="center" wrapText="1"/>
    </xf>
    <xf numFmtId="0" fontId="17" fillId="8" borderId="2" xfId="0" applyFont="1" applyFill="1" applyBorder="1" applyAlignment="1" applyProtection="1">
      <alignment horizontal="justify" vertical="center" wrapText="1"/>
    </xf>
    <xf numFmtId="9" fontId="17" fillId="0" borderId="2" xfId="0" applyNumberFormat="1" applyFont="1" applyBorder="1" applyAlignment="1" applyProtection="1">
      <alignment horizontal="center" vertical="center" wrapText="1"/>
    </xf>
    <xf numFmtId="0" fontId="20" fillId="0" borderId="3" xfId="0" applyNumberFormat="1" applyFont="1" applyBorder="1" applyAlignment="1" applyProtection="1">
      <alignment horizontal="center" vertical="center"/>
    </xf>
    <xf numFmtId="0" fontId="20" fillId="0" borderId="5" xfId="0" applyNumberFormat="1" applyFont="1" applyBorder="1" applyAlignment="1" applyProtection="1">
      <alignment horizontal="center" vertical="center"/>
    </xf>
    <xf numFmtId="0" fontId="20" fillId="15" borderId="3" xfId="0" applyNumberFormat="1" applyFont="1" applyFill="1" applyBorder="1" applyAlignment="1" applyProtection="1">
      <alignment horizontal="center" vertical="center"/>
    </xf>
    <xf numFmtId="0" fontId="20" fillId="15" borderId="5" xfId="0" applyNumberFormat="1" applyFont="1" applyFill="1" applyBorder="1" applyAlignment="1" applyProtection="1">
      <alignment horizontal="center" vertical="center"/>
    </xf>
    <xf numFmtId="0" fontId="18" fillId="0" borderId="2" xfId="0" applyFont="1" applyBorder="1" applyAlignment="1" applyProtection="1">
      <alignment vertical="center" wrapText="1"/>
    </xf>
    <xf numFmtId="0" fontId="17" fillId="0" borderId="2" xfId="0" applyFont="1" applyBorder="1" applyAlignment="1" applyProtection="1">
      <alignment vertical="center" wrapText="1"/>
    </xf>
    <xf numFmtId="0" fontId="17" fillId="5" borderId="3" xfId="1" applyFont="1" applyFill="1" applyBorder="1" applyAlignment="1" applyProtection="1">
      <alignment horizontal="center" vertical="center" wrapText="1"/>
    </xf>
    <xf numFmtId="0" fontId="17" fillId="5" borderId="4" xfId="1" applyFont="1" applyFill="1" applyBorder="1" applyAlignment="1" applyProtection="1">
      <alignment horizontal="center" vertical="center" wrapText="1"/>
    </xf>
    <xf numFmtId="0" fontId="17" fillId="5" borderId="5" xfId="1" applyFont="1" applyFill="1" applyBorder="1" applyAlignment="1" applyProtection="1">
      <alignment horizontal="center" vertical="center" wrapText="1"/>
    </xf>
    <xf numFmtId="0" fontId="5" fillId="5" borderId="3" xfId="1" applyFont="1" applyFill="1" applyBorder="1" applyAlignment="1" applyProtection="1">
      <alignment horizontal="center" vertical="center" wrapText="1"/>
    </xf>
    <xf numFmtId="0" fontId="5" fillId="5" borderId="4" xfId="1" applyFont="1" applyFill="1" applyBorder="1" applyAlignment="1" applyProtection="1">
      <alignment horizontal="center" vertical="center" wrapText="1"/>
    </xf>
    <xf numFmtId="0" fontId="5" fillId="5" borderId="5" xfId="1" applyFont="1" applyFill="1" applyBorder="1" applyAlignment="1" applyProtection="1">
      <alignment horizontal="center" vertical="center" wrapText="1"/>
    </xf>
    <xf numFmtId="0" fontId="20" fillId="0" borderId="3" xfId="5" applyNumberFormat="1" applyFont="1" applyBorder="1" applyAlignment="1" applyProtection="1">
      <alignment horizontal="center" vertical="center"/>
    </xf>
    <xf numFmtId="0" fontId="20" fillId="0" borderId="4" xfId="5" applyNumberFormat="1" applyFont="1" applyBorder="1" applyAlignment="1" applyProtection="1">
      <alignment horizontal="center" vertical="center"/>
    </xf>
    <xf numFmtId="0" fontId="20" fillId="0" borderId="5" xfId="5" applyNumberFormat="1" applyFont="1" applyBorder="1" applyAlignment="1" applyProtection="1">
      <alignment horizontal="center" vertical="center"/>
    </xf>
    <xf numFmtId="0" fontId="20" fillId="13" borderId="3" xfId="5" applyNumberFormat="1" applyFont="1" applyFill="1" applyBorder="1" applyAlignment="1" applyProtection="1">
      <alignment horizontal="center" vertical="center"/>
    </xf>
    <xf numFmtId="0" fontId="20" fillId="13" borderId="4" xfId="5" applyNumberFormat="1" applyFont="1" applyFill="1" applyBorder="1" applyAlignment="1" applyProtection="1">
      <alignment horizontal="center" vertical="center"/>
    </xf>
    <xf numFmtId="0" fontId="20" fillId="13" borderId="5" xfId="5" applyNumberFormat="1" applyFont="1" applyFill="1" applyBorder="1" applyAlignment="1" applyProtection="1">
      <alignment horizontal="center" vertical="center"/>
    </xf>
    <xf numFmtId="0" fontId="20" fillId="0" borderId="3" xfId="5" applyNumberFormat="1" applyFont="1" applyBorder="1" applyAlignment="1" applyProtection="1">
      <alignment horizontal="center" vertical="center"/>
      <protection locked="0"/>
    </xf>
    <xf numFmtId="0" fontId="20" fillId="0" borderId="4" xfId="5" applyNumberFormat="1" applyFont="1" applyBorder="1" applyAlignment="1" applyProtection="1">
      <alignment horizontal="center" vertical="center"/>
      <protection locked="0"/>
    </xf>
    <xf numFmtId="0" fontId="20" fillId="0" borderId="5" xfId="5" applyNumberFormat="1" applyFont="1" applyBorder="1" applyAlignment="1" applyProtection="1">
      <alignment horizontal="center" vertical="center"/>
      <protection locked="0"/>
    </xf>
    <xf numFmtId="1" fontId="20" fillId="8" borderId="3" xfId="5" applyNumberFormat="1" applyFont="1" applyFill="1" applyBorder="1" applyAlignment="1" applyProtection="1">
      <alignment horizontal="center" vertical="center"/>
    </xf>
    <xf numFmtId="0" fontId="20" fillId="8" borderId="5" xfId="5" applyNumberFormat="1" applyFont="1" applyFill="1" applyBorder="1" applyAlignment="1" applyProtection="1">
      <alignment horizontal="center" vertical="center"/>
    </xf>
    <xf numFmtId="0" fontId="20" fillId="13" borderId="3" xfId="5" applyNumberFormat="1" applyFont="1" applyFill="1" applyBorder="1" applyAlignment="1" applyProtection="1">
      <alignment horizontal="center" vertical="center" wrapText="1"/>
    </xf>
    <xf numFmtId="0" fontId="20" fillId="13" borderId="4" xfId="5" applyNumberFormat="1" applyFont="1" applyFill="1" applyBorder="1" applyAlignment="1" applyProtection="1">
      <alignment horizontal="center" vertical="center" wrapText="1"/>
    </xf>
    <xf numFmtId="0" fontId="20" fillId="13" borderId="5" xfId="5" applyNumberFormat="1" applyFont="1" applyFill="1" applyBorder="1" applyAlignment="1" applyProtection="1">
      <alignment horizontal="center" vertical="center" wrapText="1"/>
    </xf>
    <xf numFmtId="0" fontId="20" fillId="15" borderId="4" xfId="0" applyNumberFormat="1" applyFont="1" applyFill="1" applyBorder="1" applyAlignment="1" applyProtection="1">
      <alignment horizontal="center" vertical="center"/>
    </xf>
    <xf numFmtId="0" fontId="20" fillId="15" borderId="3" xfId="6" applyNumberFormat="1" applyFont="1" applyFill="1" applyBorder="1" applyAlignment="1" applyProtection="1">
      <alignment horizontal="center" vertical="center"/>
    </xf>
    <xf numFmtId="0" fontId="20" fillId="15" borderId="4" xfId="6" applyNumberFormat="1" applyFont="1" applyFill="1" applyBorder="1" applyAlignment="1" applyProtection="1">
      <alignment horizontal="center" vertical="center"/>
    </xf>
    <xf numFmtId="0" fontId="20" fillId="15" borderId="5" xfId="6" applyNumberFormat="1" applyFont="1" applyFill="1" applyBorder="1" applyAlignment="1" applyProtection="1">
      <alignment horizontal="center" vertical="center"/>
    </xf>
    <xf numFmtId="0" fontId="17" fillId="8" borderId="2" xfId="0" applyFont="1" applyFill="1" applyBorder="1" applyAlignment="1" applyProtection="1">
      <alignment horizontal="center" vertical="center" wrapText="1"/>
    </xf>
    <xf numFmtId="1" fontId="20" fillId="0" borderId="3" xfId="5" applyNumberFormat="1" applyFont="1" applyBorder="1" applyAlignment="1" applyProtection="1">
      <alignment horizontal="center" vertical="center" wrapText="1"/>
    </xf>
    <xf numFmtId="1" fontId="20" fillId="0" borderId="4" xfId="5" applyNumberFormat="1" applyFont="1" applyBorder="1" applyAlignment="1" applyProtection="1">
      <alignment horizontal="center" vertical="center" wrapText="1"/>
    </xf>
    <xf numFmtId="1" fontId="20" fillId="0" borderId="5" xfId="5" applyNumberFormat="1" applyFont="1" applyBorder="1" applyAlignment="1" applyProtection="1">
      <alignment horizontal="center" vertical="center" wrapText="1"/>
    </xf>
    <xf numFmtId="0" fontId="20" fillId="15" borderId="3" xfId="5" applyNumberFormat="1" applyFont="1" applyFill="1" applyBorder="1" applyAlignment="1" applyProtection="1">
      <alignment horizontal="center" vertical="center"/>
    </xf>
    <xf numFmtId="0" fontId="20" fillId="15" borderId="5" xfId="5" applyNumberFormat="1" applyFont="1" applyFill="1" applyBorder="1" applyAlignment="1" applyProtection="1">
      <alignment horizontal="center" vertical="center"/>
    </xf>
    <xf numFmtId="0" fontId="20" fillId="15" borderId="4" xfId="5" applyNumberFormat="1" applyFont="1" applyFill="1" applyBorder="1" applyAlignment="1" applyProtection="1">
      <alignment horizontal="center" vertical="center"/>
    </xf>
    <xf numFmtId="1" fontId="20" fillId="0" borderId="3" xfId="5" applyNumberFormat="1" applyFont="1" applyBorder="1" applyAlignment="1" applyProtection="1">
      <alignment horizontal="center" vertical="center"/>
    </xf>
    <xf numFmtId="1" fontId="20" fillId="0" borderId="4" xfId="5" applyNumberFormat="1" applyFont="1" applyBorder="1" applyAlignment="1" applyProtection="1">
      <alignment horizontal="center" vertical="center"/>
    </xf>
    <xf numFmtId="1" fontId="20" fillId="0" borderId="5" xfId="5" applyNumberFormat="1" applyFont="1" applyBorder="1" applyAlignment="1" applyProtection="1">
      <alignment horizontal="center" vertical="center"/>
    </xf>
    <xf numFmtId="9" fontId="20" fillId="5" borderId="3" xfId="0" applyNumberFormat="1" applyFont="1" applyFill="1" applyBorder="1" applyAlignment="1" applyProtection="1">
      <alignment horizontal="center" vertical="center"/>
    </xf>
    <xf numFmtId="9" fontId="20" fillId="5" borderId="4" xfId="0" applyNumberFormat="1" applyFont="1" applyFill="1" applyBorder="1" applyAlignment="1" applyProtection="1">
      <alignment horizontal="center" vertical="center"/>
    </xf>
    <xf numFmtId="9" fontId="20" fillId="5" borderId="5" xfId="0" applyNumberFormat="1" applyFont="1" applyFill="1" applyBorder="1" applyAlignment="1" applyProtection="1">
      <alignment horizontal="center" vertical="center"/>
    </xf>
    <xf numFmtId="0" fontId="17" fillId="5" borderId="2" xfId="0" applyFont="1" applyFill="1" applyBorder="1" applyAlignment="1" applyProtection="1">
      <alignment horizontal="center" vertical="center" wrapText="1"/>
    </xf>
    <xf numFmtId="0" fontId="18" fillId="0" borderId="3" xfId="0" applyFont="1" applyBorder="1" applyAlignment="1" applyProtection="1">
      <alignment vertical="center" wrapText="1"/>
    </xf>
    <xf numFmtId="0" fontId="18" fillId="0" borderId="4" xfId="0" applyFont="1" applyBorder="1" applyAlignment="1" applyProtection="1">
      <alignment vertical="center" wrapText="1"/>
    </xf>
    <xf numFmtId="0" fontId="18" fillId="0" borderId="5" xfId="0" applyFont="1" applyBorder="1" applyAlignment="1" applyProtection="1">
      <alignment vertical="center" wrapText="1"/>
    </xf>
    <xf numFmtId="0" fontId="17" fillId="5" borderId="2" xfId="1" applyFont="1" applyFill="1" applyBorder="1" applyAlignment="1" applyProtection="1">
      <alignment horizontal="center" vertical="center" wrapText="1"/>
    </xf>
    <xf numFmtId="0" fontId="17" fillId="0" borderId="2" xfId="1" applyFont="1" applyBorder="1" applyAlignment="1" applyProtection="1">
      <alignment vertical="center" wrapText="1"/>
    </xf>
    <xf numFmtId="0" fontId="17" fillId="10" borderId="2" xfId="0" applyFont="1" applyFill="1" applyBorder="1" applyAlignment="1" applyProtection="1">
      <alignment horizontal="justify" vertical="center" wrapText="1"/>
    </xf>
    <xf numFmtId="9" fontId="20" fillId="13" borderId="3" xfId="6" applyNumberFormat="1" applyFont="1" applyFill="1" applyBorder="1" applyAlignment="1" applyProtection="1">
      <alignment horizontal="center" vertical="center"/>
    </xf>
    <xf numFmtId="9" fontId="20" fillId="13" borderId="4" xfId="6" applyNumberFormat="1" applyFont="1" applyFill="1" applyBorder="1" applyAlignment="1" applyProtection="1">
      <alignment horizontal="center" vertical="center"/>
    </xf>
    <xf numFmtId="9" fontId="20" fillId="13" borderId="5" xfId="6" applyNumberFormat="1" applyFont="1" applyFill="1" applyBorder="1" applyAlignment="1" applyProtection="1">
      <alignment horizontal="center" vertical="center"/>
    </xf>
    <xf numFmtId="9" fontId="20" fillId="0" borderId="2" xfId="0" applyNumberFormat="1" applyFont="1" applyBorder="1" applyAlignment="1" applyProtection="1">
      <alignment horizontal="center" vertical="center"/>
    </xf>
    <xf numFmtId="0" fontId="20" fillId="0" borderId="4" xfId="0" applyNumberFormat="1" applyFont="1" applyBorder="1" applyAlignment="1" applyProtection="1">
      <alignment horizontal="center" vertical="center"/>
    </xf>
    <xf numFmtId="0" fontId="17" fillId="0" borderId="3" xfId="0" applyFont="1" applyBorder="1" applyAlignment="1" applyProtection="1">
      <alignment horizontal="center" vertical="center" wrapText="1"/>
    </xf>
    <xf numFmtId="0" fontId="17" fillId="0" borderId="4" xfId="0" applyFont="1" applyBorder="1" applyAlignment="1" applyProtection="1">
      <alignment horizontal="center" vertical="center" wrapText="1"/>
    </xf>
    <xf numFmtId="0" fontId="17" fillId="0" borderId="5" xfId="0" applyFont="1" applyBorder="1" applyAlignment="1" applyProtection="1">
      <alignment horizontal="center" vertical="center" wrapText="1"/>
    </xf>
    <xf numFmtId="9" fontId="17" fillId="8" borderId="2" xfId="0" applyNumberFormat="1" applyFont="1" applyFill="1" applyBorder="1" applyAlignment="1" applyProtection="1">
      <alignment horizontal="center" vertical="center" wrapText="1"/>
    </xf>
    <xf numFmtId="0" fontId="20" fillId="13" borderId="4" xfId="0" applyNumberFormat="1" applyFont="1" applyFill="1" applyBorder="1" applyAlignment="1" applyProtection="1">
      <alignment horizontal="center" vertical="center"/>
    </xf>
    <xf numFmtId="1" fontId="20" fillId="0" borderId="3" xfId="0" applyNumberFormat="1" applyFont="1" applyBorder="1" applyAlignment="1" applyProtection="1">
      <alignment horizontal="center" vertical="center"/>
    </xf>
    <xf numFmtId="0" fontId="17" fillId="12" borderId="2" xfId="0" applyFont="1" applyFill="1" applyBorder="1" applyAlignment="1" applyProtection="1">
      <alignment horizontal="justify" vertical="center" wrapText="1"/>
    </xf>
    <xf numFmtId="1" fontId="20" fillId="0" borderId="5" xfId="0" applyNumberFormat="1" applyFont="1" applyBorder="1" applyAlignment="1" applyProtection="1">
      <alignment horizontal="center" vertical="center"/>
    </xf>
    <xf numFmtId="0" fontId="20" fillId="0" borderId="3" xfId="0" applyNumberFormat="1" applyFont="1" applyBorder="1" applyAlignment="1" applyProtection="1">
      <alignment horizontal="center" vertical="center"/>
      <protection locked="0"/>
    </xf>
    <xf numFmtId="0" fontId="20" fillId="0" borderId="5" xfId="0" applyNumberFormat="1" applyFont="1" applyBorder="1" applyAlignment="1" applyProtection="1">
      <alignment horizontal="center" vertical="center"/>
      <protection locked="0"/>
    </xf>
    <xf numFmtId="0" fontId="20" fillId="0" borderId="4" xfId="0" applyNumberFormat="1" applyFont="1" applyBorder="1" applyAlignment="1" applyProtection="1">
      <alignment horizontal="center" vertical="center"/>
      <protection locked="0"/>
    </xf>
    <xf numFmtId="1" fontId="20" fillId="0" borderId="4" xfId="0" applyNumberFormat="1" applyFont="1" applyBorder="1" applyAlignment="1" applyProtection="1">
      <alignment horizontal="center" vertical="center"/>
    </xf>
    <xf numFmtId="0" fontId="20" fillId="0" borderId="2" xfId="5" applyNumberFormat="1" applyFont="1" applyBorder="1" applyAlignment="1" applyProtection="1">
      <alignment horizontal="center" vertical="center"/>
    </xf>
    <xf numFmtId="9" fontId="17" fillId="0" borderId="2" xfId="0" applyNumberFormat="1" applyFont="1" applyFill="1" applyBorder="1" applyAlignment="1" applyProtection="1">
      <alignment horizontal="center" vertical="center" wrapText="1"/>
    </xf>
    <xf numFmtId="0" fontId="20" fillId="0" borderId="2" xfId="5" applyNumberFormat="1" applyFont="1" applyBorder="1" applyAlignment="1" applyProtection="1">
      <alignment horizontal="center" vertical="center"/>
      <protection locked="0"/>
    </xf>
    <xf numFmtId="9" fontId="17" fillId="5" borderId="2" xfId="0" applyNumberFormat="1" applyFont="1" applyFill="1" applyBorder="1" applyAlignment="1" applyProtection="1">
      <alignment horizontal="center" vertical="center" wrapText="1"/>
    </xf>
    <xf numFmtId="1" fontId="20" fillId="0" borderId="3" xfId="5" applyNumberFormat="1" applyFont="1" applyFill="1" applyBorder="1" applyAlignment="1" applyProtection="1">
      <alignment horizontal="center" vertical="center"/>
    </xf>
    <xf numFmtId="0" fontId="20" fillId="0" borderId="4" xfId="5" applyNumberFormat="1" applyFont="1" applyFill="1" applyBorder="1" applyAlignment="1" applyProtection="1">
      <alignment horizontal="center" vertical="center"/>
    </xf>
    <xf numFmtId="0" fontId="20" fillId="0" borderId="5" xfId="5" applyNumberFormat="1" applyFont="1" applyFill="1" applyBorder="1" applyAlignment="1" applyProtection="1">
      <alignment horizontal="center" vertical="center"/>
    </xf>
    <xf numFmtId="0" fontId="17" fillId="0" borderId="2" xfId="0" applyFont="1" applyFill="1" applyBorder="1" applyAlignment="1" applyProtection="1">
      <alignment horizontal="center" vertical="center" wrapText="1"/>
    </xf>
    <xf numFmtId="3" fontId="20" fillId="0" borderId="3" xfId="0" applyNumberFormat="1" applyFont="1" applyBorder="1" applyAlignment="1" applyProtection="1">
      <alignment horizontal="center" vertical="center"/>
    </xf>
    <xf numFmtId="3" fontId="20" fillId="0" borderId="4" xfId="0" applyNumberFormat="1" applyFont="1" applyBorder="1" applyAlignment="1" applyProtection="1">
      <alignment horizontal="center" vertical="center"/>
    </xf>
    <xf numFmtId="3" fontId="20" fillId="0" borderId="5" xfId="0" applyNumberFormat="1" applyFont="1" applyBorder="1" applyAlignment="1" applyProtection="1">
      <alignment horizontal="center" vertical="center"/>
    </xf>
    <xf numFmtId="3" fontId="20" fillId="13" borderId="3" xfId="0" applyNumberFormat="1" applyFont="1" applyFill="1" applyBorder="1" applyAlignment="1" applyProtection="1">
      <alignment horizontal="center" vertical="center"/>
    </xf>
    <xf numFmtId="3" fontId="20" fillId="13" borderId="4" xfId="0" applyNumberFormat="1" applyFont="1" applyFill="1" applyBorder="1" applyAlignment="1" applyProtection="1">
      <alignment horizontal="center" vertical="center"/>
    </xf>
    <xf numFmtId="3" fontId="20" fillId="13" borderId="5" xfId="0" applyNumberFormat="1" applyFont="1" applyFill="1" applyBorder="1" applyAlignment="1" applyProtection="1">
      <alignment horizontal="center" vertical="center"/>
    </xf>
    <xf numFmtId="3" fontId="20" fillId="15" borderId="3" xfId="0" applyNumberFormat="1" applyFont="1" applyFill="1" applyBorder="1" applyAlignment="1" applyProtection="1">
      <alignment horizontal="center" vertical="center"/>
    </xf>
    <xf numFmtId="3" fontId="20" fillId="15" borderId="4" xfId="0" applyNumberFormat="1" applyFont="1" applyFill="1" applyBorder="1" applyAlignment="1" applyProtection="1">
      <alignment horizontal="center" vertical="center"/>
    </xf>
    <xf numFmtId="3" fontId="20" fillId="15" borderId="5" xfId="0" applyNumberFormat="1" applyFont="1" applyFill="1" applyBorder="1" applyAlignment="1" applyProtection="1">
      <alignment horizontal="center" vertical="center"/>
    </xf>
    <xf numFmtId="0" fontId="17" fillId="0" borderId="3" xfId="0" applyFont="1" applyBorder="1" applyAlignment="1" applyProtection="1">
      <alignment horizontal="justify" vertical="center" wrapText="1"/>
    </xf>
    <xf numFmtId="0" fontId="17" fillId="0" borderId="4" xfId="0" applyFont="1" applyBorder="1" applyAlignment="1" applyProtection="1">
      <alignment horizontal="justify" vertical="center" wrapText="1"/>
    </xf>
    <xf numFmtId="0" fontId="17" fillId="0" borderId="5" xfId="0" applyFont="1" applyBorder="1" applyAlignment="1" applyProtection="1">
      <alignment horizontal="justify" vertical="center" wrapText="1"/>
    </xf>
    <xf numFmtId="0" fontId="17" fillId="5" borderId="3" xfId="0" applyFont="1" applyFill="1" applyBorder="1" applyAlignment="1" applyProtection="1">
      <alignment horizontal="justify" vertical="center" wrapText="1"/>
    </xf>
    <xf numFmtId="0" fontId="17" fillId="5" borderId="4" xfId="0" applyFont="1" applyFill="1" applyBorder="1" applyAlignment="1" applyProtection="1">
      <alignment horizontal="justify" vertical="center" wrapText="1"/>
    </xf>
    <xf numFmtId="0" fontId="17" fillId="5" borderId="5" xfId="0" applyFont="1" applyFill="1" applyBorder="1" applyAlignment="1" applyProtection="1">
      <alignment horizontal="justify" vertical="center" wrapText="1"/>
    </xf>
    <xf numFmtId="0" fontId="20" fillId="0" borderId="3" xfId="0" quotePrefix="1" applyNumberFormat="1" applyFont="1" applyBorder="1" applyAlignment="1" applyProtection="1">
      <alignment horizontal="center" vertical="center"/>
    </xf>
    <xf numFmtId="0" fontId="20" fillId="0" borderId="3" xfId="0" applyNumberFormat="1" applyFont="1" applyFill="1" applyBorder="1" applyAlignment="1" applyProtection="1">
      <alignment horizontal="center" vertical="center"/>
    </xf>
    <xf numFmtId="0" fontId="20" fillId="0" borderId="4" xfId="0" applyNumberFormat="1" applyFont="1" applyFill="1" applyBorder="1" applyAlignment="1" applyProtection="1">
      <alignment horizontal="center" vertical="center"/>
    </xf>
    <xf numFmtId="0" fontId="20" fillId="0" borderId="5" xfId="0" applyNumberFormat="1" applyFont="1" applyFill="1" applyBorder="1" applyAlignment="1" applyProtection="1">
      <alignment horizontal="center" vertical="center"/>
    </xf>
    <xf numFmtId="0" fontId="18" fillId="0" borderId="3" xfId="0" applyFont="1" applyBorder="1" applyAlignment="1" applyProtection="1">
      <alignment horizontal="justify" vertical="center" wrapText="1"/>
    </xf>
    <xf numFmtId="9" fontId="20" fillId="0" borderId="3" xfId="0" applyNumberFormat="1" applyFont="1" applyBorder="1" applyAlignment="1" applyProtection="1">
      <alignment horizontal="center" vertical="center"/>
      <protection locked="0"/>
    </xf>
    <xf numFmtId="9" fontId="20" fillId="0" borderId="4" xfId="0" applyNumberFormat="1" applyFont="1" applyBorder="1" applyAlignment="1" applyProtection="1">
      <alignment horizontal="center" vertical="center"/>
      <protection locked="0"/>
    </xf>
    <xf numFmtId="0" fontId="17" fillId="0" borderId="3" xfId="0" applyFont="1" applyFill="1" applyBorder="1" applyAlignment="1" applyProtection="1">
      <alignment horizontal="justify" vertical="center" wrapText="1"/>
    </xf>
    <xf numFmtId="0" fontId="17" fillId="0" borderId="4" xfId="0" applyFont="1" applyFill="1" applyBorder="1" applyAlignment="1" applyProtection="1">
      <alignment horizontal="justify" vertical="center" wrapText="1"/>
    </xf>
    <xf numFmtId="0" fontId="17" fillId="8" borderId="3" xfId="0" applyFont="1" applyFill="1" applyBorder="1" applyAlignment="1" applyProtection="1">
      <alignment horizontal="justify" vertical="center" wrapText="1"/>
    </xf>
    <xf numFmtId="0" fontId="17" fillId="8" borderId="4" xfId="0" applyFont="1" applyFill="1" applyBorder="1" applyAlignment="1" applyProtection="1">
      <alignment horizontal="justify" vertical="center" wrapText="1"/>
    </xf>
    <xf numFmtId="9" fontId="17" fillId="0" borderId="3" xfId="0" applyNumberFormat="1" applyFont="1" applyFill="1" applyBorder="1" applyAlignment="1" applyProtection="1">
      <alignment horizontal="center" vertical="center" wrapText="1"/>
    </xf>
    <xf numFmtId="9" fontId="17" fillId="0" borderId="4" xfId="0" applyNumberFormat="1" applyFont="1" applyFill="1" applyBorder="1" applyAlignment="1" applyProtection="1">
      <alignment horizontal="center" vertical="center" wrapText="1"/>
    </xf>
    <xf numFmtId="9" fontId="17" fillId="7" borderId="2" xfId="0" applyNumberFormat="1" applyFont="1" applyFill="1" applyBorder="1" applyAlignment="1" applyProtection="1">
      <alignment horizontal="center" vertical="center" wrapText="1"/>
    </xf>
    <xf numFmtId="0" fontId="17" fillId="7" borderId="2" xfId="0" applyFont="1" applyFill="1" applyBorder="1" applyAlignment="1" applyProtection="1">
      <alignment horizontal="justify" vertical="center" wrapText="1"/>
    </xf>
    <xf numFmtId="0" fontId="14" fillId="17" borderId="13" xfId="1" applyFont="1" applyFill="1" applyBorder="1" applyAlignment="1" applyProtection="1">
      <alignment horizontal="right" vertical="center"/>
    </xf>
    <xf numFmtId="0" fontId="14" fillId="17" borderId="14" xfId="1" applyFont="1" applyFill="1" applyBorder="1" applyAlignment="1" applyProtection="1">
      <alignment horizontal="right" vertical="center"/>
    </xf>
    <xf numFmtId="164" fontId="20" fillId="15" borderId="3" xfId="8" applyNumberFormat="1" applyFont="1" applyFill="1" applyBorder="1" applyAlignment="1" applyProtection="1">
      <alignment horizontal="center" vertical="center"/>
    </xf>
    <xf numFmtId="164" fontId="20" fillId="15" borderId="5" xfId="8" applyNumberFormat="1" applyFont="1" applyFill="1" applyBorder="1" applyAlignment="1" applyProtection="1">
      <alignment horizontal="center" vertical="center"/>
    </xf>
    <xf numFmtId="9" fontId="20" fillId="15" borderId="3" xfId="8" applyFont="1" applyFill="1" applyBorder="1" applyAlignment="1" applyProtection="1">
      <alignment horizontal="center" vertical="center"/>
    </xf>
    <xf numFmtId="9" fontId="20" fillId="15" borderId="5" xfId="8" applyFont="1" applyFill="1" applyBorder="1" applyAlignment="1" applyProtection="1">
      <alignment horizontal="center" vertical="center"/>
    </xf>
    <xf numFmtId="164" fontId="20" fillId="0" borderId="3" xfId="8" applyNumberFormat="1" applyFont="1" applyBorder="1" applyAlignment="1" applyProtection="1">
      <alignment horizontal="center" vertical="center"/>
    </xf>
    <xf numFmtId="164" fontId="20" fillId="0" borderId="5" xfId="8" applyNumberFormat="1" applyFont="1" applyBorder="1" applyAlignment="1" applyProtection="1">
      <alignment horizontal="center" vertical="center"/>
    </xf>
    <xf numFmtId="164" fontId="20" fillId="13" borderId="3" xfId="8" applyNumberFormat="1" applyFont="1" applyFill="1" applyBorder="1" applyAlignment="1" applyProtection="1">
      <alignment horizontal="center" vertical="center"/>
    </xf>
    <xf numFmtId="164" fontId="20" fillId="13" borderId="5" xfId="8" applyNumberFormat="1" applyFont="1" applyFill="1" applyBorder="1" applyAlignment="1" applyProtection="1">
      <alignment horizontal="center" vertical="center"/>
    </xf>
    <xf numFmtId="9" fontId="20" fillId="0" borderId="3" xfId="8" applyFont="1" applyBorder="1" applyAlignment="1" applyProtection="1">
      <alignment horizontal="center" vertical="center"/>
    </xf>
    <xf numFmtId="9" fontId="20" fillId="0" borderId="5" xfId="8" applyFont="1" applyBorder="1" applyAlignment="1" applyProtection="1">
      <alignment horizontal="center" vertical="center"/>
    </xf>
    <xf numFmtId="9" fontId="20" fillId="0" borderId="3" xfId="8" applyFont="1" applyBorder="1" applyAlignment="1" applyProtection="1">
      <alignment horizontal="center" vertical="center"/>
      <protection locked="0"/>
    </xf>
    <xf numFmtId="9" fontId="20" fillId="0" borderId="5" xfId="8" applyFont="1" applyBorder="1" applyAlignment="1" applyProtection="1">
      <alignment horizontal="center" vertical="center"/>
      <protection locked="0"/>
    </xf>
    <xf numFmtId="9" fontId="20" fillId="13" borderId="3" xfId="8" applyFont="1" applyFill="1" applyBorder="1" applyAlignment="1" applyProtection="1">
      <alignment horizontal="center" vertical="center"/>
    </xf>
    <xf numFmtId="9" fontId="20" fillId="13" borderId="5" xfId="8" applyFont="1" applyFill="1" applyBorder="1" applyAlignment="1" applyProtection="1">
      <alignment horizontal="center" vertical="center"/>
    </xf>
    <xf numFmtId="0" fontId="13" fillId="5" borderId="2" xfId="0" applyFont="1" applyFill="1" applyBorder="1" applyAlignment="1" applyProtection="1">
      <alignment horizontal="justify" vertical="center" wrapText="1"/>
    </xf>
    <xf numFmtId="0" fontId="13" fillId="0" borderId="2" xfId="0" applyFont="1" applyBorder="1" applyAlignment="1" applyProtection="1">
      <alignment horizontal="justify" vertical="center" wrapText="1"/>
    </xf>
    <xf numFmtId="9" fontId="20" fillId="0" borderId="3" xfId="6" applyNumberFormat="1" applyFont="1" applyBorder="1" applyAlignment="1" applyProtection="1">
      <alignment horizontal="center" vertical="center"/>
    </xf>
    <xf numFmtId="9" fontId="20" fillId="0" borderId="5" xfId="6" applyNumberFormat="1" applyFont="1" applyBorder="1" applyAlignment="1" applyProtection="1">
      <alignment horizontal="center" vertical="center"/>
    </xf>
    <xf numFmtId="9" fontId="20" fillId="0" borderId="4" xfId="6" applyNumberFormat="1" applyFont="1" applyBorder="1" applyAlignment="1" applyProtection="1">
      <alignment horizontal="center" vertical="center"/>
    </xf>
    <xf numFmtId="0" fontId="26" fillId="0" borderId="70" xfId="1" applyFont="1" applyBorder="1" applyAlignment="1" applyProtection="1">
      <alignment horizontal="left" vertical="center"/>
    </xf>
    <xf numFmtId="0" fontId="26" fillId="0" borderId="71" xfId="1" applyFont="1" applyBorder="1" applyAlignment="1" applyProtection="1">
      <alignment horizontal="left" vertical="center"/>
    </xf>
    <xf numFmtId="0" fontId="10" fillId="0" borderId="21" xfId="0" applyFont="1" applyFill="1" applyBorder="1" applyAlignment="1" applyProtection="1">
      <alignment horizontal="center" vertical="center"/>
    </xf>
    <xf numFmtId="0" fontId="10" fillId="0" borderId="22" xfId="0" applyFont="1" applyFill="1" applyBorder="1" applyAlignment="1" applyProtection="1">
      <alignment horizontal="center" vertical="center"/>
    </xf>
    <xf numFmtId="0" fontId="10" fillId="0" borderId="23" xfId="0" applyFont="1" applyFill="1" applyBorder="1" applyAlignment="1" applyProtection="1">
      <alignment horizontal="center" vertical="center"/>
    </xf>
    <xf numFmtId="0" fontId="36" fillId="0" borderId="35" xfId="0" applyFont="1" applyBorder="1" applyAlignment="1" applyProtection="1">
      <alignment horizontal="center" vertical="center"/>
    </xf>
    <xf numFmtId="0" fontId="36" fillId="0" borderId="36" xfId="0" applyFont="1" applyBorder="1" applyAlignment="1" applyProtection="1">
      <alignment horizontal="center" vertical="center"/>
    </xf>
    <xf numFmtId="0" fontId="36" fillId="0" borderId="37" xfId="0" applyFont="1" applyBorder="1" applyAlignment="1" applyProtection="1">
      <alignment horizontal="center" vertical="center"/>
    </xf>
    <xf numFmtId="0" fontId="36" fillId="0" borderId="88" xfId="0" applyFont="1" applyBorder="1" applyAlignment="1" applyProtection="1">
      <alignment horizontal="center" vertical="center"/>
    </xf>
    <xf numFmtId="0" fontId="36" fillId="0" borderId="1" xfId="0" applyFont="1" applyBorder="1" applyAlignment="1" applyProtection="1">
      <alignment horizontal="center" vertical="center"/>
    </xf>
    <xf numFmtId="0" fontId="36" fillId="0" borderId="20" xfId="0" applyFont="1" applyBorder="1" applyAlignment="1" applyProtection="1">
      <alignment horizontal="center" vertical="center"/>
    </xf>
    <xf numFmtId="0" fontId="36" fillId="0" borderId="32" xfId="0" applyFont="1" applyBorder="1" applyAlignment="1" applyProtection="1">
      <alignment horizontal="center" vertical="center"/>
    </xf>
    <xf numFmtId="0" fontId="36" fillId="0" borderId="38" xfId="0" applyFont="1" applyBorder="1" applyAlignment="1" applyProtection="1">
      <alignment horizontal="center" vertical="center"/>
    </xf>
    <xf numFmtId="0" fontId="36" fillId="0" borderId="39" xfId="0" applyFont="1" applyBorder="1" applyAlignment="1" applyProtection="1">
      <alignment horizontal="center" vertical="center"/>
    </xf>
    <xf numFmtId="0" fontId="31" fillId="8" borderId="26" xfId="0" applyFont="1" applyFill="1" applyBorder="1" applyAlignment="1" applyProtection="1">
      <alignment horizontal="left"/>
    </xf>
    <xf numFmtId="0" fontId="30" fillId="8" borderId="27" xfId="0" applyFont="1" applyFill="1" applyBorder="1" applyAlignment="1" applyProtection="1">
      <alignment horizontal="left"/>
    </xf>
    <xf numFmtId="0" fontId="31" fillId="8" borderId="68" xfId="0" applyFont="1" applyFill="1" applyBorder="1" applyAlignment="1" applyProtection="1">
      <alignment horizontal="left"/>
    </xf>
    <xf numFmtId="0" fontId="30" fillId="8" borderId="69" xfId="0" applyFont="1" applyFill="1" applyBorder="1" applyAlignment="1" applyProtection="1">
      <alignment horizontal="left"/>
    </xf>
    <xf numFmtId="15" fontId="30" fillId="8" borderId="32" xfId="0" quotePrefix="1" applyNumberFormat="1" applyFont="1" applyFill="1" applyBorder="1" applyAlignment="1" applyProtection="1">
      <alignment horizontal="left"/>
    </xf>
    <xf numFmtId="0" fontId="30" fillId="8" borderId="33" xfId="0" applyFont="1" applyFill="1" applyBorder="1" applyAlignment="1" applyProtection="1">
      <alignment horizontal="left"/>
    </xf>
    <xf numFmtId="0" fontId="4" fillId="18" borderId="16" xfId="0" applyFont="1" applyFill="1" applyBorder="1" applyAlignment="1" applyProtection="1">
      <alignment horizontal="center" vertical="center"/>
    </xf>
    <xf numFmtId="0" fontId="4" fillId="18" borderId="17" xfId="0" applyFont="1" applyFill="1" applyBorder="1" applyAlignment="1" applyProtection="1">
      <alignment horizontal="center" vertical="center"/>
    </xf>
    <xf numFmtId="0" fontId="4" fillId="18" borderId="18" xfId="0" applyFont="1" applyFill="1" applyBorder="1" applyAlignment="1" applyProtection="1">
      <alignment horizontal="center" vertical="center"/>
    </xf>
    <xf numFmtId="0" fontId="10" fillId="19" borderId="81" xfId="0" applyFont="1" applyFill="1" applyBorder="1" applyAlignment="1" applyProtection="1">
      <alignment horizontal="center" vertical="center" wrapText="1"/>
    </xf>
    <xf numFmtId="0" fontId="10" fillId="19" borderId="5" xfId="0" applyFont="1" applyFill="1" applyBorder="1" applyAlignment="1" applyProtection="1">
      <alignment horizontal="center" vertical="center" wrapText="1"/>
    </xf>
    <xf numFmtId="0" fontId="11" fillId="20" borderId="5" xfId="1" applyFont="1" applyFill="1" applyBorder="1" applyAlignment="1" applyProtection="1">
      <alignment horizontal="center" vertical="center" wrapText="1"/>
    </xf>
    <xf numFmtId="0" fontId="34" fillId="22" borderId="82" xfId="1" applyFont="1" applyFill="1" applyBorder="1" applyAlignment="1" applyProtection="1">
      <alignment horizontal="center" vertical="center" wrapText="1"/>
    </xf>
    <xf numFmtId="0" fontId="33" fillId="22" borderId="80" xfId="1" applyFont="1" applyFill="1" applyBorder="1" applyAlignment="1" applyProtection="1">
      <alignment horizontal="center" vertical="center" wrapText="1"/>
    </xf>
    <xf numFmtId="0" fontId="11" fillId="0" borderId="84" xfId="1" applyFont="1" applyFill="1" applyBorder="1" applyAlignment="1" applyProtection="1">
      <alignment horizontal="center" vertical="center" wrapText="1"/>
    </xf>
    <xf numFmtId="0" fontId="5" fillId="0" borderId="1" xfId="1" applyFont="1" applyAlignment="1" applyProtection="1">
      <alignment vertical="center"/>
    </xf>
    <xf numFmtId="0" fontId="11" fillId="20" borderId="85" xfId="1" applyFont="1" applyFill="1" applyBorder="1" applyAlignment="1" applyProtection="1">
      <alignment horizontal="center" vertical="center" wrapText="1"/>
    </xf>
    <xf numFmtId="0" fontId="11" fillId="20" borderId="87" xfId="1" applyFont="1" applyFill="1" applyBorder="1" applyAlignment="1" applyProtection="1">
      <alignment horizontal="center" vertical="center" wrapText="1"/>
    </xf>
    <xf numFmtId="0" fontId="11" fillId="0" borderId="85" xfId="1" applyFont="1" applyFill="1" applyBorder="1" applyAlignment="1" applyProtection="1">
      <alignment horizontal="center" vertical="center" wrapText="1"/>
    </xf>
    <xf numFmtId="0" fontId="11" fillId="0" borderId="87" xfId="1" applyFont="1" applyFill="1" applyBorder="1" applyAlignment="1" applyProtection="1">
      <alignment horizontal="center" vertical="center" wrapText="1"/>
    </xf>
    <xf numFmtId="0" fontId="26" fillId="0" borderId="3" xfId="0" applyFont="1" applyBorder="1" applyAlignment="1" applyProtection="1">
      <alignment horizontal="center" vertical="center" wrapText="1"/>
    </xf>
    <xf numFmtId="0" fontId="26" fillId="0" borderId="81" xfId="0" applyFont="1" applyBorder="1" applyAlignment="1" applyProtection="1">
      <alignment horizontal="center" vertical="center" wrapText="1"/>
    </xf>
    <xf numFmtId="0" fontId="14" fillId="23" borderId="85" xfId="1" applyFont="1" applyFill="1" applyBorder="1" applyAlignment="1" applyProtection="1">
      <alignment horizontal="right" vertical="center"/>
    </xf>
    <xf numFmtId="0" fontId="14" fillId="23" borderId="86" xfId="1" applyFont="1" applyFill="1" applyBorder="1" applyAlignment="1" applyProtection="1">
      <alignment horizontal="right" vertical="center"/>
    </xf>
    <xf numFmtId="0" fontId="14" fillId="23" borderId="87" xfId="1" applyFont="1" applyFill="1" applyBorder="1" applyAlignment="1" applyProtection="1">
      <alignment horizontal="right" vertical="center"/>
    </xf>
    <xf numFmtId="0" fontId="3" fillId="0" borderId="85" xfId="1" applyFont="1" applyBorder="1" applyAlignment="1" applyProtection="1">
      <alignment horizontal="left" vertical="top"/>
    </xf>
    <xf numFmtId="0" fontId="3" fillId="0" borderId="86" xfId="1" applyFont="1" applyBorder="1" applyAlignment="1" applyProtection="1">
      <alignment horizontal="left" vertical="top"/>
    </xf>
    <xf numFmtId="0" fontId="3" fillId="0" borderId="87" xfId="1" applyFont="1" applyBorder="1" applyAlignment="1" applyProtection="1">
      <alignment horizontal="left" vertical="top"/>
    </xf>
    <xf numFmtId="0" fontId="26" fillId="0" borderId="77" xfId="26" applyFont="1" applyFill="1" applyBorder="1" applyAlignment="1" applyProtection="1">
      <alignment horizontal="center" vertical="center" wrapText="1"/>
    </xf>
    <xf numFmtId="0" fontId="26" fillId="0" borderId="5" xfId="26" applyFont="1" applyFill="1" applyBorder="1" applyAlignment="1" applyProtection="1">
      <alignment horizontal="center" vertical="center" wrapText="1"/>
    </xf>
    <xf numFmtId="0" fontId="26" fillId="0" borderId="77" xfId="0" applyNumberFormat="1" applyFont="1" applyFill="1" applyBorder="1" applyAlignment="1" applyProtection="1">
      <alignment horizontal="center" vertical="center" wrapText="1"/>
    </xf>
    <xf numFmtId="0" fontId="26" fillId="0" borderId="5" xfId="0" applyNumberFormat="1" applyFont="1" applyFill="1" applyBorder="1" applyAlignment="1" applyProtection="1">
      <alignment horizontal="center" vertical="center" wrapText="1"/>
    </xf>
    <xf numFmtId="14" fontId="26" fillId="0" borderId="85" xfId="1" applyNumberFormat="1" applyFont="1" applyBorder="1" applyAlignment="1" applyProtection="1">
      <alignment horizontal="center" vertical="center"/>
    </xf>
    <xf numFmtId="14" fontId="26" fillId="0" borderId="87" xfId="1" applyNumberFormat="1" applyFont="1" applyBorder="1" applyAlignment="1" applyProtection="1">
      <alignment horizontal="center" vertical="center"/>
    </xf>
    <xf numFmtId="0" fontId="26" fillId="0" borderId="84" xfId="1" applyFont="1" applyBorder="1" applyAlignment="1" applyProtection="1">
      <alignment horizontal="left" vertical="center"/>
    </xf>
    <xf numFmtId="0" fontId="10" fillId="0" borderId="84" xfId="1" applyFont="1" applyBorder="1" applyAlignment="1" applyProtection="1">
      <alignment horizontal="left" vertical="center"/>
    </xf>
    <xf numFmtId="0" fontId="5" fillId="0" borderId="1" xfId="1" applyFont="1" applyBorder="1" applyAlignment="1" applyProtection="1">
      <alignment horizontal="left" vertical="center"/>
    </xf>
    <xf numFmtId="14" fontId="26" fillId="0" borderId="7" xfId="1" applyNumberFormat="1" applyFont="1" applyBorder="1" applyAlignment="1" applyProtection="1">
      <alignment horizontal="center" vertical="center" wrapText="1"/>
      <protection locked="0"/>
    </xf>
    <xf numFmtId="14" fontId="26" fillId="0" borderId="6" xfId="1" applyNumberFormat="1" applyFont="1" applyBorder="1" applyAlignment="1" applyProtection="1">
      <alignment horizontal="center" vertical="center"/>
      <protection locked="0"/>
    </xf>
    <xf numFmtId="0" fontId="26" fillId="0" borderId="84" xfId="1" applyFont="1" applyBorder="1" applyAlignment="1" applyProtection="1">
      <alignment horizontal="left" vertical="center" wrapText="1"/>
      <protection locked="0"/>
    </xf>
    <xf numFmtId="0" fontId="10" fillId="0" borderId="84" xfId="1" applyFont="1" applyBorder="1" applyAlignment="1" applyProtection="1">
      <alignment horizontal="left" vertical="center" wrapText="1"/>
      <protection locked="0"/>
    </xf>
    <xf numFmtId="0" fontId="10" fillId="0" borderId="77" xfId="9" applyFont="1" applyBorder="1" applyAlignment="1" applyProtection="1">
      <alignment horizontal="center" vertical="center" wrapText="1"/>
      <protection locked="0"/>
    </xf>
    <xf numFmtId="0" fontId="10" fillId="0" borderId="81" xfId="9" applyFont="1" applyBorder="1" applyAlignment="1" applyProtection="1">
      <alignment horizontal="center" vertical="center" wrapText="1"/>
      <protection locked="0"/>
    </xf>
    <xf numFmtId="0" fontId="10" fillId="0" borderId="5" xfId="9" applyFont="1" applyBorder="1" applyAlignment="1" applyProtection="1">
      <alignment horizontal="center" vertical="center" wrapText="1"/>
      <protection locked="0"/>
    </xf>
    <xf numFmtId="0" fontId="3" fillId="0" borderId="85" xfId="1" applyFont="1" applyBorder="1" applyAlignment="1" applyProtection="1">
      <alignment horizontal="left" vertical="top"/>
      <protection locked="0"/>
    </xf>
    <xf numFmtId="0" fontId="3" fillId="0" borderId="86" xfId="1" applyFont="1" applyBorder="1" applyAlignment="1" applyProtection="1">
      <alignment horizontal="left" vertical="top"/>
      <protection locked="0"/>
    </xf>
    <xf numFmtId="0" fontId="3" fillId="0" borderId="87" xfId="1" applyFont="1" applyBorder="1" applyAlignment="1" applyProtection="1">
      <alignment horizontal="left" vertical="top"/>
      <protection locked="0"/>
    </xf>
    <xf numFmtId="0" fontId="4" fillId="18" borderId="16" xfId="9" applyFont="1" applyFill="1" applyBorder="1" applyAlignment="1">
      <alignment horizontal="center" vertical="center"/>
    </xf>
    <xf numFmtId="0" fontId="4" fillId="18" borderId="17" xfId="9" applyFont="1" applyFill="1" applyBorder="1" applyAlignment="1">
      <alignment horizontal="center" vertical="center"/>
    </xf>
    <xf numFmtId="0" fontId="4" fillId="18" borderId="18" xfId="9" applyFont="1" applyFill="1" applyBorder="1" applyAlignment="1">
      <alignment horizontal="center" vertical="center"/>
    </xf>
    <xf numFmtId="0" fontId="10" fillId="19" borderId="81" xfId="9" applyFont="1" applyFill="1" applyBorder="1" applyAlignment="1" applyProtection="1">
      <alignment horizontal="center" vertical="center" wrapText="1"/>
    </xf>
    <xf numFmtId="0" fontId="10" fillId="19" borderId="5" xfId="9" applyFont="1" applyFill="1" applyBorder="1" applyAlignment="1" applyProtection="1">
      <alignment horizontal="center" vertical="center" wrapText="1"/>
    </xf>
    <xf numFmtId="0" fontId="10" fillId="19" borderId="81" xfId="9" applyFont="1" applyFill="1" applyBorder="1" applyAlignment="1">
      <alignment horizontal="center" vertical="center" wrapText="1"/>
    </xf>
    <xf numFmtId="0" fontId="10" fillId="19" borderId="5" xfId="9" applyFont="1" applyFill="1" applyBorder="1" applyAlignment="1">
      <alignment horizontal="center" vertical="center" wrapText="1"/>
    </xf>
    <xf numFmtId="0" fontId="10" fillId="0" borderId="21" xfId="9" applyFont="1" applyFill="1" applyBorder="1" applyAlignment="1">
      <alignment horizontal="center" vertical="center"/>
    </xf>
    <xf numFmtId="0" fontId="10" fillId="0" borderId="22" xfId="9" applyFont="1" applyFill="1" applyBorder="1" applyAlignment="1">
      <alignment horizontal="center" vertical="center"/>
    </xf>
    <xf numFmtId="0" fontId="10" fillId="0" borderId="23" xfId="9" applyFont="1" applyFill="1" applyBorder="1" applyAlignment="1">
      <alignment horizontal="center" vertical="center"/>
    </xf>
    <xf numFmtId="0" fontId="36" fillId="0" borderId="35" xfId="9" applyFont="1" applyBorder="1" applyAlignment="1">
      <alignment horizontal="center" vertical="center"/>
    </xf>
    <xf numFmtId="0" fontId="36" fillId="0" borderId="36" xfId="9" applyFont="1" applyBorder="1" applyAlignment="1">
      <alignment horizontal="center" vertical="center"/>
    </xf>
    <xf numFmtId="0" fontId="36" fillId="0" borderId="37" xfId="9" applyFont="1" applyBorder="1" applyAlignment="1">
      <alignment horizontal="center" vertical="center"/>
    </xf>
    <xf numFmtId="0" fontId="36" fillId="0" borderId="88" xfId="9" applyFont="1" applyBorder="1" applyAlignment="1">
      <alignment horizontal="center" vertical="center"/>
    </xf>
    <xf numFmtId="0" fontId="36" fillId="0" borderId="1" xfId="9" applyFont="1" applyBorder="1" applyAlignment="1">
      <alignment horizontal="center" vertical="center"/>
    </xf>
    <xf numFmtId="0" fontId="36" fillId="0" borderId="20" xfId="9" applyFont="1" applyBorder="1" applyAlignment="1">
      <alignment horizontal="center" vertical="center"/>
    </xf>
    <xf numFmtId="0" fontId="36" fillId="0" borderId="32" xfId="9" applyFont="1" applyBorder="1" applyAlignment="1">
      <alignment horizontal="center" vertical="center"/>
    </xf>
    <xf numFmtId="0" fontId="36" fillId="0" borderId="38" xfId="9" applyFont="1" applyBorder="1" applyAlignment="1">
      <alignment horizontal="center" vertical="center"/>
    </xf>
    <xf numFmtId="0" fontId="36" fillId="0" borderId="39" xfId="9" applyFont="1" applyBorder="1" applyAlignment="1">
      <alignment horizontal="center" vertical="center"/>
    </xf>
    <xf numFmtId="0" fontId="31" fillId="8" borderId="26" xfId="9" applyFont="1" applyFill="1" applyBorder="1" applyAlignment="1">
      <alignment horizontal="left"/>
    </xf>
    <xf numFmtId="0" fontId="30" fillId="8" borderId="27" xfId="9" applyFont="1" applyFill="1" applyBorder="1" applyAlignment="1">
      <alignment horizontal="left"/>
    </xf>
    <xf numFmtId="0" fontId="31" fillId="8" borderId="68" xfId="9" applyFont="1" applyFill="1" applyBorder="1" applyAlignment="1">
      <alignment horizontal="left"/>
    </xf>
    <xf numFmtId="0" fontId="30" fillId="8" borderId="69" xfId="9" applyFont="1" applyFill="1" applyBorder="1" applyAlignment="1">
      <alignment horizontal="left"/>
    </xf>
    <xf numFmtId="15" fontId="30" fillId="8" borderId="32" xfId="9" quotePrefix="1" applyNumberFormat="1" applyFont="1" applyFill="1" applyBorder="1" applyAlignment="1">
      <alignment horizontal="left"/>
    </xf>
    <xf numFmtId="0" fontId="30" fillId="8" borderId="33" xfId="9" applyFont="1" applyFill="1" applyBorder="1" applyAlignment="1">
      <alignment horizontal="left"/>
    </xf>
    <xf numFmtId="0" fontId="10" fillId="19" borderId="4" xfId="0" applyFont="1" applyFill="1" applyBorder="1" applyAlignment="1">
      <alignment horizontal="center" vertical="center" wrapText="1"/>
    </xf>
    <xf numFmtId="0" fontId="10" fillId="19" borderId="5" xfId="0" applyFont="1" applyFill="1" applyBorder="1" applyAlignment="1">
      <alignment horizontal="center" vertical="center" wrapText="1"/>
    </xf>
    <xf numFmtId="0" fontId="11" fillId="0" borderId="7" xfId="1" applyFont="1" applyFill="1" applyBorder="1" applyAlignment="1" applyProtection="1">
      <alignment horizontal="center" vertical="center" wrapText="1"/>
    </xf>
    <xf numFmtId="0" fontId="11" fillId="0" borderId="6" xfId="1" applyFont="1" applyFill="1" applyBorder="1" applyAlignment="1" applyProtection="1">
      <alignment horizontal="center" vertical="center" wrapText="1"/>
    </xf>
    <xf numFmtId="0" fontId="11" fillId="20" borderId="7" xfId="1" applyFont="1" applyFill="1" applyBorder="1" applyAlignment="1" applyProtection="1">
      <alignment horizontal="center" vertical="center" wrapText="1"/>
    </xf>
    <xf numFmtId="0" fontId="11" fillId="20" borderId="6" xfId="1" applyFont="1" applyFill="1" applyBorder="1" applyAlignment="1" applyProtection="1">
      <alignment horizontal="center" vertical="center" wrapText="1"/>
    </xf>
    <xf numFmtId="0" fontId="10" fillId="0" borderId="21" xfId="0" applyFont="1" applyFill="1" applyBorder="1" applyAlignment="1">
      <alignment horizontal="center" vertical="center"/>
    </xf>
    <xf numFmtId="0" fontId="10" fillId="0" borderId="22" xfId="0" applyFont="1" applyFill="1" applyBorder="1" applyAlignment="1">
      <alignment horizontal="center" vertical="center"/>
    </xf>
    <xf numFmtId="0" fontId="10" fillId="0" borderId="23" xfId="0" applyFont="1" applyFill="1" applyBorder="1" applyAlignment="1">
      <alignment horizontal="center" vertical="center"/>
    </xf>
    <xf numFmtId="0" fontId="31" fillId="8" borderId="30" xfId="0" applyFont="1" applyFill="1" applyBorder="1" applyAlignment="1">
      <alignment horizontal="left"/>
    </xf>
    <xf numFmtId="0" fontId="30" fillId="8" borderId="31" xfId="0" applyFont="1" applyFill="1" applyBorder="1" applyAlignment="1">
      <alignment horizontal="left"/>
    </xf>
    <xf numFmtId="15" fontId="30" fillId="8" borderId="32" xfId="0" quotePrefix="1" applyNumberFormat="1" applyFont="1" applyFill="1" applyBorder="1" applyAlignment="1">
      <alignment horizontal="left"/>
    </xf>
    <xf numFmtId="0" fontId="30" fillId="8" borderId="33" xfId="0" applyFont="1" applyFill="1" applyBorder="1" applyAlignment="1">
      <alignment horizontal="left"/>
    </xf>
    <xf numFmtId="0" fontId="36" fillId="0" borderId="35" xfId="0" applyFont="1" applyBorder="1" applyAlignment="1">
      <alignment horizontal="center" vertical="center"/>
    </xf>
    <xf numFmtId="0" fontId="36" fillId="0" borderId="36" xfId="0" applyFont="1" applyBorder="1" applyAlignment="1">
      <alignment horizontal="center" vertical="center"/>
    </xf>
    <xf numFmtId="0" fontId="36" fillId="0" borderId="37" xfId="0" applyFont="1" applyBorder="1" applyAlignment="1">
      <alignment horizontal="center" vertical="center"/>
    </xf>
    <xf numFmtId="0" fontId="36" fillId="0" borderId="8" xfId="0" applyFont="1" applyBorder="1" applyAlignment="1">
      <alignment horizontal="center" vertical="center"/>
    </xf>
    <xf numFmtId="0" fontId="36" fillId="0" borderId="1" xfId="0" applyFont="1" applyBorder="1" applyAlignment="1">
      <alignment horizontal="center" vertical="center"/>
    </xf>
    <xf numFmtId="0" fontId="36" fillId="0" borderId="20" xfId="0" applyFont="1" applyBorder="1" applyAlignment="1">
      <alignment horizontal="center" vertical="center"/>
    </xf>
    <xf numFmtId="0" fontId="36" fillId="0" borderId="32" xfId="0" applyFont="1" applyBorder="1" applyAlignment="1">
      <alignment horizontal="center" vertical="center"/>
    </xf>
    <xf numFmtId="0" fontId="36" fillId="0" borderId="38" xfId="0" applyFont="1" applyBorder="1" applyAlignment="1">
      <alignment horizontal="center" vertical="center"/>
    </xf>
    <xf numFmtId="0" fontId="36" fillId="0" borderId="39" xfId="0" applyFont="1" applyBorder="1" applyAlignment="1">
      <alignment horizontal="center" vertical="center"/>
    </xf>
    <xf numFmtId="0" fontId="14" fillId="0" borderId="7" xfId="1" applyFont="1" applyBorder="1" applyAlignment="1" applyProtection="1">
      <alignment horizontal="left" vertical="top"/>
      <protection locked="0"/>
    </xf>
    <xf numFmtId="0" fontId="3" fillId="0" borderId="15" xfId="1" applyFont="1" applyBorder="1" applyAlignment="1" applyProtection="1">
      <alignment horizontal="left" vertical="top"/>
      <protection locked="0"/>
    </xf>
    <xf numFmtId="0" fontId="3" fillId="0" borderId="6" xfId="1" applyFont="1" applyBorder="1" applyAlignment="1" applyProtection="1">
      <alignment horizontal="left" vertical="top"/>
      <protection locked="0"/>
    </xf>
    <xf numFmtId="0" fontId="31" fillId="8" borderId="26" xfId="0" applyFont="1" applyFill="1" applyBorder="1" applyAlignment="1">
      <alignment horizontal="left"/>
    </xf>
    <xf numFmtId="0" fontId="30" fillId="8" borderId="27" xfId="0" applyFont="1" applyFill="1" applyBorder="1" applyAlignment="1">
      <alignment horizontal="left"/>
    </xf>
    <xf numFmtId="0" fontId="26" fillId="0" borderId="24" xfId="1" applyFont="1" applyBorder="1" applyAlignment="1" applyProtection="1">
      <alignment horizontal="left" vertical="center"/>
    </xf>
    <xf numFmtId="0" fontId="26" fillId="0" borderId="25" xfId="1" applyFont="1" applyBorder="1" applyAlignment="1" applyProtection="1">
      <alignment horizontal="left" vertical="center"/>
    </xf>
    <xf numFmtId="0" fontId="4" fillId="18" borderId="16" xfId="0" applyFont="1" applyFill="1" applyBorder="1" applyAlignment="1">
      <alignment horizontal="center" vertical="center"/>
    </xf>
    <xf numFmtId="0" fontId="4" fillId="18" borderId="17" xfId="0" applyFont="1" applyFill="1" applyBorder="1" applyAlignment="1">
      <alignment horizontal="center" vertical="center"/>
    </xf>
    <xf numFmtId="0" fontId="4" fillId="18" borderId="18" xfId="0" applyFont="1" applyFill="1" applyBorder="1" applyAlignment="1">
      <alignment horizontal="center" vertical="center"/>
    </xf>
    <xf numFmtId="0" fontId="26" fillId="0" borderId="2" xfId="1" applyFont="1" applyBorder="1" applyAlignment="1" applyProtection="1">
      <alignment horizontal="left" vertical="center" wrapText="1"/>
      <protection locked="0"/>
    </xf>
    <xf numFmtId="0" fontId="10" fillId="0" borderId="2" xfId="1" applyFont="1" applyBorder="1" applyAlignment="1" applyProtection="1">
      <alignment horizontal="left" vertical="center" wrapText="1"/>
      <protection locked="0"/>
    </xf>
    <xf numFmtId="14" fontId="26" fillId="0" borderId="7" xfId="1" applyNumberFormat="1" applyFont="1" applyBorder="1" applyAlignment="1" applyProtection="1">
      <alignment horizontal="center" vertical="center"/>
      <protection locked="0"/>
    </xf>
    <xf numFmtId="0" fontId="43" fillId="0" borderId="3" xfId="0" applyFont="1" applyBorder="1" applyAlignment="1" applyProtection="1">
      <alignment horizontal="center" vertical="top" wrapText="1"/>
    </xf>
    <xf numFmtId="0" fontId="43" fillId="0" borderId="4" xfId="0" applyFont="1" applyBorder="1" applyAlignment="1" applyProtection="1">
      <alignment horizontal="center" vertical="top" wrapText="1"/>
    </xf>
    <xf numFmtId="0" fontId="43" fillId="0" borderId="5" xfId="0" applyFont="1" applyBorder="1" applyAlignment="1" applyProtection="1">
      <alignment horizontal="center" vertical="top" wrapText="1"/>
    </xf>
    <xf numFmtId="0" fontId="14" fillId="23" borderId="7" xfId="1" applyFont="1" applyFill="1" applyBorder="1" applyAlignment="1" applyProtection="1">
      <alignment horizontal="right" vertical="center"/>
    </xf>
    <xf numFmtId="0" fontId="14" fillId="23" borderId="15" xfId="1" applyFont="1" applyFill="1" applyBorder="1" applyAlignment="1" applyProtection="1">
      <alignment horizontal="right" vertical="center"/>
    </xf>
    <xf numFmtId="0" fontId="14" fillId="23" borderId="6" xfId="1" applyFont="1" applyFill="1" applyBorder="1" applyAlignment="1" applyProtection="1">
      <alignment horizontal="right" vertical="center"/>
    </xf>
    <xf numFmtId="0" fontId="34" fillId="22" borderId="10" xfId="1" applyFont="1" applyFill="1" applyBorder="1" applyAlignment="1" applyProtection="1">
      <alignment horizontal="center" vertical="center" wrapText="1"/>
    </xf>
    <xf numFmtId="0" fontId="33" fillId="22" borderId="9" xfId="1" applyFont="1" applyFill="1" applyBorder="1" applyAlignment="1" applyProtection="1">
      <alignment horizontal="center" vertical="center" wrapText="1"/>
    </xf>
    <xf numFmtId="0" fontId="10" fillId="19" borderId="4" xfId="0" applyFont="1" applyFill="1" applyBorder="1" applyAlignment="1" applyProtection="1">
      <alignment horizontal="center" vertical="center" wrapText="1"/>
    </xf>
    <xf numFmtId="0" fontId="36" fillId="0" borderId="88" xfId="0" applyFont="1" applyBorder="1" applyAlignment="1">
      <alignment horizontal="center" vertical="center"/>
    </xf>
    <xf numFmtId="0" fontId="31" fillId="8" borderId="68" xfId="0" applyFont="1" applyFill="1" applyBorder="1" applyAlignment="1">
      <alignment horizontal="left"/>
    </xf>
    <xf numFmtId="0" fontId="30" fillId="8" borderId="69" xfId="0" applyFont="1" applyFill="1" applyBorder="1" applyAlignment="1">
      <alignment horizontal="left"/>
    </xf>
    <xf numFmtId="0" fontId="10" fillId="0" borderId="3" xfId="0" applyFont="1" applyBorder="1" applyAlignment="1" applyProtection="1">
      <alignment horizontal="center" vertical="top" wrapText="1"/>
    </xf>
    <xf numFmtId="0" fontId="10" fillId="0" borderId="81" xfId="0" applyFont="1" applyBorder="1" applyAlignment="1" applyProtection="1">
      <alignment horizontal="center" vertical="top" wrapText="1"/>
    </xf>
    <xf numFmtId="0" fontId="10" fillId="0" borderId="5" xfId="0" applyFont="1" applyBorder="1" applyAlignment="1" applyProtection="1">
      <alignment horizontal="center" vertical="top" wrapText="1"/>
    </xf>
    <xf numFmtId="14" fontId="26" fillId="0" borderId="85" xfId="1" applyNumberFormat="1" applyFont="1" applyBorder="1" applyAlignment="1" applyProtection="1">
      <alignment horizontal="center" vertical="center"/>
      <protection locked="0"/>
    </xf>
    <xf numFmtId="14" fontId="26" fillId="0" borderId="87" xfId="1" applyNumberFormat="1" applyFont="1" applyBorder="1" applyAlignment="1" applyProtection="1">
      <alignment horizontal="center" vertical="center"/>
      <protection locked="0"/>
    </xf>
    <xf numFmtId="0" fontId="26" fillId="0" borderId="84" xfId="1" applyFont="1" applyBorder="1" applyAlignment="1" applyProtection="1">
      <alignment horizontal="left" vertical="center"/>
      <protection locked="0"/>
    </xf>
    <xf numFmtId="0" fontId="10" fillId="0" borderId="84" xfId="1" applyFont="1" applyBorder="1" applyAlignment="1" applyProtection="1">
      <alignment horizontal="left" vertical="center"/>
      <protection locked="0"/>
    </xf>
    <xf numFmtId="0" fontId="48" fillId="0" borderId="3" xfId="0" applyFont="1" applyBorder="1" applyAlignment="1" applyProtection="1">
      <alignment horizontal="center" vertical="top" wrapText="1"/>
    </xf>
    <xf numFmtId="0" fontId="48" fillId="0" borderId="81" xfId="0" applyFont="1" applyBorder="1" applyAlignment="1" applyProtection="1">
      <alignment horizontal="center" vertical="top" wrapText="1"/>
    </xf>
    <xf numFmtId="0" fontId="48" fillId="0" borderId="4" xfId="0" applyFont="1" applyBorder="1" applyAlignment="1" applyProtection="1">
      <alignment horizontal="center" vertical="top" wrapText="1"/>
    </xf>
    <xf numFmtId="0" fontId="3" fillId="0" borderId="1" xfId="1" applyFont="1" applyBorder="1" applyAlignment="1" applyProtection="1">
      <alignment horizontal="left" vertical="center"/>
      <protection locked="0"/>
    </xf>
    <xf numFmtId="0" fontId="3" fillId="0" borderId="7" xfId="1" applyFont="1" applyBorder="1" applyAlignment="1" applyProtection="1">
      <alignment horizontal="left" vertical="top"/>
      <protection locked="0"/>
    </xf>
    <xf numFmtId="0" fontId="26" fillId="0" borderId="77" xfId="0" applyFont="1" applyBorder="1" applyAlignment="1" applyProtection="1">
      <alignment horizontal="center" vertical="center" wrapText="1"/>
    </xf>
    <xf numFmtId="0" fontId="26" fillId="0" borderId="5" xfId="0" applyFont="1" applyBorder="1" applyAlignment="1" applyProtection="1">
      <alignment horizontal="center" vertical="center" wrapText="1"/>
    </xf>
    <xf numFmtId="0" fontId="26" fillId="0" borderId="77" xfId="0" applyFont="1" applyBorder="1" applyAlignment="1" applyProtection="1">
      <alignment horizontal="left" vertical="center" wrapText="1"/>
    </xf>
    <xf numFmtId="0" fontId="26" fillId="0" borderId="5" xfId="0" applyFont="1" applyBorder="1" applyAlignment="1" applyProtection="1">
      <alignment horizontal="left" vertical="center" wrapText="1"/>
    </xf>
    <xf numFmtId="0" fontId="10" fillId="19" borderId="63" xfId="0" applyFont="1" applyFill="1" applyBorder="1" applyAlignment="1" applyProtection="1">
      <alignment horizontal="center" vertical="center" wrapText="1"/>
    </xf>
    <xf numFmtId="0" fontId="10" fillId="19" borderId="2" xfId="0" applyFont="1" applyFill="1" applyBorder="1" applyAlignment="1" applyProtection="1">
      <alignment horizontal="center" vertical="center" wrapText="1"/>
    </xf>
    <xf numFmtId="0" fontId="12" fillId="22" borderId="10" xfId="1" applyFont="1" applyFill="1" applyBorder="1" applyAlignment="1" applyProtection="1">
      <alignment horizontal="center" vertical="center" wrapText="1"/>
    </xf>
    <xf numFmtId="0" fontId="10" fillId="22" borderId="9" xfId="1" applyFont="1" applyFill="1" applyBorder="1" applyAlignment="1" applyProtection="1">
      <alignment horizontal="center" vertical="center" wrapText="1"/>
    </xf>
    <xf numFmtId="0" fontId="10" fillId="0" borderId="2" xfId="1" applyFont="1" applyBorder="1" applyAlignment="1" applyProtection="1">
      <alignment horizontal="left" vertical="center"/>
      <protection locked="0"/>
    </xf>
    <xf numFmtId="0" fontId="47" fillId="0" borderId="3" xfId="0" applyFont="1" applyBorder="1" applyAlignment="1" applyProtection="1">
      <alignment horizontal="center" vertical="center" wrapText="1"/>
    </xf>
    <xf numFmtId="0" fontId="47" fillId="0" borderId="4" xfId="0" applyFont="1" applyBorder="1" applyAlignment="1" applyProtection="1">
      <alignment horizontal="center" vertical="center" wrapText="1"/>
    </xf>
    <xf numFmtId="0" fontId="47" fillId="0" borderId="5" xfId="0" applyFont="1" applyBorder="1" applyAlignment="1" applyProtection="1">
      <alignment horizontal="center" vertical="center" wrapText="1"/>
    </xf>
    <xf numFmtId="0" fontId="5" fillId="0" borderId="1" xfId="1" applyFont="1" applyFill="1" applyBorder="1" applyAlignment="1">
      <alignment horizontal="left" vertical="center"/>
    </xf>
    <xf numFmtId="0" fontId="43" fillId="0" borderId="3" xfId="0" applyFont="1" applyFill="1" applyBorder="1" applyAlignment="1" applyProtection="1">
      <alignment horizontal="center" vertical="top" wrapText="1"/>
    </xf>
    <xf numFmtId="0" fontId="43" fillId="0" borderId="4" xfId="0" applyFont="1" applyFill="1" applyBorder="1" applyAlignment="1" applyProtection="1">
      <alignment horizontal="center" vertical="top" wrapText="1"/>
    </xf>
    <xf numFmtId="0" fontId="43" fillId="0" borderId="5" xfId="0" applyFont="1" applyFill="1" applyBorder="1" applyAlignment="1" applyProtection="1">
      <alignment horizontal="center" vertical="top" wrapText="1"/>
    </xf>
    <xf numFmtId="0" fontId="10" fillId="0" borderId="2" xfId="1" applyFont="1" applyFill="1" applyBorder="1" applyAlignment="1" applyProtection="1">
      <alignment horizontal="center" vertical="center" wrapText="1"/>
    </xf>
    <xf numFmtId="0" fontId="10" fillId="31" borderId="7" xfId="1" applyFont="1" applyFill="1" applyBorder="1" applyAlignment="1" applyProtection="1">
      <alignment horizontal="center" vertical="center" wrapText="1"/>
    </xf>
    <xf numFmtId="0" fontId="10" fillId="31" borderId="6" xfId="1" applyFont="1" applyFill="1" applyBorder="1" applyAlignment="1" applyProtection="1">
      <alignment horizontal="center" vertical="center" wrapText="1"/>
    </xf>
    <xf numFmtId="0" fontId="3" fillId="0" borderId="7" xfId="1" applyFont="1" applyFill="1" applyBorder="1" applyAlignment="1" applyProtection="1">
      <alignment horizontal="left" vertical="top"/>
      <protection locked="0"/>
    </xf>
    <xf numFmtId="0" fontId="3" fillId="0" borderId="15" xfId="1" applyFont="1" applyFill="1" applyBorder="1" applyAlignment="1" applyProtection="1">
      <alignment horizontal="left" vertical="top"/>
      <protection locked="0"/>
    </xf>
    <xf numFmtId="0" fontId="3" fillId="0" borderId="6" xfId="1" applyFont="1" applyFill="1" applyBorder="1" applyAlignment="1" applyProtection="1">
      <alignment horizontal="left" vertical="top"/>
      <protection locked="0"/>
    </xf>
    <xf numFmtId="0" fontId="5" fillId="0" borderId="1" xfId="1" applyFont="1" applyFill="1" applyAlignment="1">
      <alignment vertical="center"/>
    </xf>
    <xf numFmtId="14" fontId="26" fillId="0" borderId="7" xfId="1" applyNumberFormat="1" applyFont="1" applyFill="1" applyBorder="1" applyAlignment="1" applyProtection="1">
      <alignment horizontal="center" vertical="center"/>
      <protection locked="0"/>
    </xf>
    <xf numFmtId="14" fontId="26" fillId="0" borderId="6" xfId="1" applyNumberFormat="1" applyFont="1" applyFill="1" applyBorder="1" applyAlignment="1" applyProtection="1">
      <alignment horizontal="center" vertical="center"/>
      <protection locked="0"/>
    </xf>
    <xf numFmtId="0" fontId="26" fillId="0" borderId="2" xfId="1" applyFont="1" applyFill="1" applyBorder="1" applyAlignment="1" applyProtection="1">
      <alignment horizontal="left" vertical="center"/>
      <protection locked="0"/>
    </xf>
    <xf numFmtId="0" fontId="10" fillId="0" borderId="2" xfId="1" applyFont="1" applyFill="1" applyBorder="1" applyAlignment="1" applyProtection="1">
      <alignment horizontal="left" vertical="center"/>
      <protection locked="0"/>
    </xf>
    <xf numFmtId="0" fontId="10" fillId="0" borderId="7" xfId="1" applyFont="1" applyFill="1" applyBorder="1" applyAlignment="1" applyProtection="1">
      <alignment horizontal="center" vertical="center" wrapText="1"/>
    </xf>
    <xf numFmtId="0" fontId="10" fillId="0" borderId="6" xfId="1" applyFont="1" applyFill="1" applyBorder="1" applyAlignment="1" applyProtection="1">
      <alignment horizontal="center" vertical="center" wrapText="1"/>
    </xf>
    <xf numFmtId="0" fontId="33" fillId="0" borderId="9" xfId="1" applyFont="1" applyFill="1" applyBorder="1" applyAlignment="1" applyProtection="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5" xfId="1" applyFont="1" applyFill="1" applyBorder="1" applyAlignment="1" applyProtection="1">
      <alignment horizontal="center" vertical="center" wrapText="1"/>
    </xf>
    <xf numFmtId="0" fontId="33" fillId="31" borderId="10" xfId="1" applyFont="1" applyFill="1" applyBorder="1" applyAlignment="1" applyProtection="1">
      <alignment horizontal="center" vertical="center" wrapText="1"/>
    </xf>
    <xf numFmtId="0" fontId="33" fillId="31" borderId="9" xfId="1" applyFont="1" applyFill="1" applyBorder="1" applyAlignment="1" applyProtection="1">
      <alignment horizontal="center" vertical="center" wrapText="1"/>
    </xf>
    <xf numFmtId="0" fontId="43" fillId="0" borderId="89" xfId="0" applyFont="1" applyFill="1" applyBorder="1" applyAlignment="1" applyProtection="1">
      <alignment horizontal="left" vertical="center" wrapText="1"/>
    </xf>
    <xf numFmtId="0" fontId="43" fillId="0" borderId="5" xfId="0" applyFont="1" applyFill="1" applyBorder="1" applyAlignment="1" applyProtection="1">
      <alignment horizontal="left" vertical="center" wrapText="1"/>
    </xf>
    <xf numFmtId="0" fontId="43" fillId="0" borderId="77" xfId="0" applyFont="1" applyFill="1" applyBorder="1" applyAlignment="1" applyProtection="1">
      <alignment horizontal="left" vertical="center" wrapText="1"/>
    </xf>
    <xf numFmtId="0" fontId="43" fillId="0" borderId="66" xfId="0" applyFont="1" applyFill="1" applyBorder="1" applyAlignment="1" applyProtection="1">
      <alignment horizontal="left" vertical="center" wrapText="1"/>
    </xf>
    <xf numFmtId="0" fontId="26" fillId="0" borderId="24" xfId="1" applyFont="1" applyFill="1" applyBorder="1" applyAlignment="1" applyProtection="1">
      <alignment horizontal="left" vertical="center"/>
    </xf>
    <xf numFmtId="0" fontId="26" fillId="0" borderId="25" xfId="1" applyFont="1" applyFill="1" applyBorder="1" applyAlignment="1" applyProtection="1">
      <alignment horizontal="left" vertical="center"/>
    </xf>
    <xf numFmtId="0" fontId="36" fillId="0" borderId="35" xfId="0" applyFont="1" applyFill="1" applyBorder="1" applyAlignment="1">
      <alignment horizontal="center" vertical="center"/>
    </xf>
    <xf numFmtId="0" fontId="36" fillId="0" borderId="36" xfId="0" applyFont="1" applyFill="1" applyBorder="1" applyAlignment="1">
      <alignment horizontal="center" vertical="center"/>
    </xf>
    <xf numFmtId="0" fontId="36" fillId="0" borderId="37" xfId="0" applyFont="1" applyFill="1" applyBorder="1" applyAlignment="1">
      <alignment horizontal="center" vertical="center"/>
    </xf>
    <xf numFmtId="0" fontId="36" fillId="0" borderId="8" xfId="0" applyFont="1" applyFill="1" applyBorder="1" applyAlignment="1">
      <alignment horizontal="center" vertical="center"/>
    </xf>
    <xf numFmtId="0" fontId="36" fillId="0" borderId="1" xfId="0" applyFont="1" applyFill="1" applyBorder="1" applyAlignment="1">
      <alignment horizontal="center" vertical="center"/>
    </xf>
    <xf numFmtId="0" fontId="36" fillId="0" borderId="20" xfId="0" applyFont="1" applyFill="1" applyBorder="1" applyAlignment="1">
      <alignment horizontal="center" vertical="center"/>
    </xf>
    <xf numFmtId="0" fontId="36" fillId="0" borderId="32" xfId="0" applyFont="1" applyFill="1" applyBorder="1" applyAlignment="1">
      <alignment horizontal="center" vertical="center"/>
    </xf>
    <xf numFmtId="0" fontId="36" fillId="0" borderId="38" xfId="0" applyFont="1" applyFill="1" applyBorder="1" applyAlignment="1">
      <alignment horizontal="center" vertical="center"/>
    </xf>
    <xf numFmtId="0" fontId="36" fillId="0" borderId="39" xfId="0" applyFont="1" applyFill="1" applyBorder="1" applyAlignment="1">
      <alignment horizontal="center" vertical="center"/>
    </xf>
    <xf numFmtId="0" fontId="10" fillId="0" borderId="26" xfId="0" applyFont="1" applyFill="1" applyBorder="1" applyAlignment="1">
      <alignment horizontal="left"/>
    </xf>
    <xf numFmtId="0" fontId="26" fillId="0" borderId="27" xfId="0" applyFont="1" applyFill="1" applyBorder="1" applyAlignment="1">
      <alignment horizontal="left"/>
    </xf>
    <xf numFmtId="0" fontId="10" fillId="0" borderId="30" xfId="0" applyFont="1" applyFill="1" applyBorder="1" applyAlignment="1">
      <alignment horizontal="left"/>
    </xf>
    <xf numFmtId="0" fontId="26" fillId="0" borderId="31" xfId="0" applyFont="1" applyFill="1" applyBorder="1" applyAlignment="1">
      <alignment horizontal="left"/>
    </xf>
    <xf numFmtId="15" fontId="26" fillId="0" borderId="32" xfId="0" quotePrefix="1" applyNumberFormat="1" applyFont="1" applyFill="1" applyBorder="1" applyAlignment="1">
      <alignment horizontal="left"/>
    </xf>
    <xf numFmtId="0" fontId="26" fillId="0" borderId="33" xfId="0" applyFont="1" applyFill="1" applyBorder="1" applyAlignment="1">
      <alignment horizontal="left"/>
    </xf>
    <xf numFmtId="0" fontId="6" fillId="0" borderId="16"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8" xfId="0" applyFont="1" applyFill="1" applyBorder="1" applyAlignment="1">
      <alignment horizontal="center" vertical="center"/>
    </xf>
    <xf numFmtId="0" fontId="10" fillId="0" borderId="4" xfId="0" applyFont="1" applyFill="1" applyBorder="1" applyAlignment="1" applyProtection="1">
      <alignment horizontal="center" vertical="center" wrapText="1"/>
    </xf>
    <xf numFmtId="0" fontId="10" fillId="0" borderId="5" xfId="0" applyFont="1" applyFill="1" applyBorder="1" applyAlignment="1" applyProtection="1">
      <alignment horizontal="center" vertical="center" wrapText="1"/>
    </xf>
    <xf numFmtId="0" fontId="26" fillId="0" borderId="3" xfId="25" applyFont="1" applyBorder="1" applyAlignment="1" applyProtection="1">
      <alignment horizontal="center" vertical="top" wrapText="1"/>
    </xf>
    <xf numFmtId="0" fontId="26" fillId="0" borderId="4" xfId="25" applyFont="1" applyBorder="1" applyAlignment="1" applyProtection="1">
      <alignment horizontal="center" vertical="top" wrapText="1"/>
    </xf>
    <xf numFmtId="0" fontId="26" fillId="0" borderId="5" xfId="25" applyFont="1" applyBorder="1" applyAlignment="1" applyProtection="1">
      <alignment horizontal="center" vertical="top" wrapText="1"/>
    </xf>
    <xf numFmtId="0" fontId="26" fillId="0" borderId="2" xfId="1" applyFont="1" applyBorder="1" applyAlignment="1" applyProtection="1">
      <alignment horizontal="left" vertical="center"/>
      <protection locked="0"/>
    </xf>
    <xf numFmtId="0" fontId="36" fillId="0" borderId="67" xfId="0" applyFont="1" applyBorder="1" applyAlignment="1">
      <alignment horizontal="center" vertical="center"/>
    </xf>
    <xf numFmtId="0" fontId="10" fillId="19" borderId="72" xfId="0" applyFont="1" applyFill="1" applyBorder="1" applyAlignment="1" applyProtection="1">
      <alignment horizontal="center" vertical="center" wrapText="1"/>
    </xf>
    <xf numFmtId="0" fontId="10" fillId="19" borderId="72" xfId="0" applyFont="1" applyFill="1" applyBorder="1" applyAlignment="1">
      <alignment horizontal="center" vertical="center" wrapText="1"/>
    </xf>
    <xf numFmtId="0" fontId="34" fillId="22" borderId="73" xfId="1" applyFont="1" applyFill="1" applyBorder="1" applyAlignment="1" applyProtection="1">
      <alignment horizontal="center" vertical="center" wrapText="1"/>
    </xf>
    <xf numFmtId="0" fontId="11" fillId="0" borderId="74" xfId="1" applyFont="1" applyFill="1" applyBorder="1" applyAlignment="1" applyProtection="1">
      <alignment horizontal="center" vertical="center" wrapText="1"/>
    </xf>
    <xf numFmtId="0" fontId="11" fillId="20" borderId="75" xfId="1" applyFont="1" applyFill="1" applyBorder="1" applyAlignment="1" applyProtection="1">
      <alignment horizontal="center" vertical="center" wrapText="1"/>
    </xf>
    <xf numFmtId="0" fontId="11" fillId="20" borderId="76" xfId="1" applyFont="1" applyFill="1" applyBorder="1" applyAlignment="1" applyProtection="1">
      <alignment horizontal="center" vertical="center" wrapText="1"/>
    </xf>
    <xf numFmtId="0" fontId="11" fillId="0" borderId="75" xfId="1" applyFont="1" applyFill="1" applyBorder="1" applyAlignment="1" applyProtection="1">
      <alignment horizontal="center" vertical="center" wrapText="1"/>
    </xf>
    <xf numFmtId="0" fontId="11" fillId="0" borderId="76" xfId="1" applyFont="1" applyFill="1" applyBorder="1" applyAlignment="1" applyProtection="1">
      <alignment horizontal="center" vertical="center" wrapText="1"/>
    </xf>
    <xf numFmtId="0" fontId="14" fillId="23" borderId="75" xfId="1" applyFont="1" applyFill="1" applyBorder="1" applyAlignment="1" applyProtection="1">
      <alignment horizontal="right" vertical="center"/>
    </xf>
    <xf numFmtId="0" fontId="14" fillId="23" borderId="78" xfId="1" applyFont="1" applyFill="1" applyBorder="1" applyAlignment="1" applyProtection="1">
      <alignment horizontal="right" vertical="center"/>
    </xf>
    <xf numFmtId="0" fontId="14" fillId="23" borderId="76" xfId="1" applyFont="1" applyFill="1" applyBorder="1" applyAlignment="1" applyProtection="1">
      <alignment horizontal="right" vertical="center"/>
    </xf>
    <xf numFmtId="0" fontId="3" fillId="0" borderId="75" xfId="1" applyFont="1" applyBorder="1" applyAlignment="1" applyProtection="1">
      <alignment horizontal="left" vertical="top"/>
      <protection locked="0"/>
    </xf>
    <xf numFmtId="0" fontId="3" fillId="0" borderId="78" xfId="1" applyFont="1" applyBorder="1" applyAlignment="1" applyProtection="1">
      <alignment horizontal="left" vertical="top"/>
      <protection locked="0"/>
    </xf>
    <xf numFmtId="0" fontId="3" fillId="0" borderId="76" xfId="1" applyFont="1" applyBorder="1" applyAlignment="1" applyProtection="1">
      <alignment horizontal="left" vertical="top"/>
      <protection locked="0"/>
    </xf>
    <xf numFmtId="0" fontId="26" fillId="0" borderId="74" xfId="1" applyFont="1" applyBorder="1" applyAlignment="1" applyProtection="1">
      <alignment horizontal="left" vertical="center"/>
      <protection locked="0"/>
    </xf>
    <xf numFmtId="0" fontId="10" fillId="0" borderId="74" xfId="1" applyFont="1" applyBorder="1" applyAlignment="1" applyProtection="1">
      <alignment horizontal="left" vertical="center"/>
      <protection locked="0"/>
    </xf>
    <xf numFmtId="0" fontId="48" fillId="0" borderId="77" xfId="0" applyFont="1" applyBorder="1" applyAlignment="1" applyProtection="1">
      <alignment horizontal="center" vertical="top" wrapText="1"/>
    </xf>
    <xf numFmtId="0" fontId="48" fillId="0" borderId="5" xfId="0" applyFont="1" applyBorder="1" applyAlignment="1" applyProtection="1">
      <alignment horizontal="center" vertical="top" wrapText="1"/>
    </xf>
    <xf numFmtId="0" fontId="10" fillId="19" borderId="81" xfId="0" applyFont="1" applyFill="1" applyBorder="1" applyAlignment="1">
      <alignment horizontal="center" vertical="center" wrapText="1"/>
    </xf>
    <xf numFmtId="0" fontId="43" fillId="0" borderId="77" xfId="0" applyFont="1" applyBorder="1" applyAlignment="1" applyProtection="1">
      <alignment horizontal="center" vertical="center" wrapText="1"/>
    </xf>
    <xf numFmtId="0" fontId="43" fillId="0" borderId="81" xfId="0" applyFont="1" applyBorder="1" applyAlignment="1" applyProtection="1">
      <alignment horizontal="center" vertical="center" wrapText="1"/>
    </xf>
    <xf numFmtId="0" fontId="43" fillId="0" borderId="5" xfId="0" applyFont="1" applyBorder="1" applyAlignment="1" applyProtection="1">
      <alignment horizontal="center" vertical="center" wrapText="1"/>
    </xf>
    <xf numFmtId="0" fontId="49" fillId="0" borderId="35" xfId="0" applyFont="1" applyBorder="1" applyAlignment="1">
      <alignment horizontal="center" vertical="center"/>
    </xf>
    <xf numFmtId="0" fontId="49" fillId="0" borderId="36" xfId="0" applyFont="1" applyBorder="1" applyAlignment="1">
      <alignment horizontal="center" vertical="center"/>
    </xf>
    <xf numFmtId="0" fontId="49" fillId="0" borderId="37" xfId="0" applyFont="1" applyBorder="1" applyAlignment="1">
      <alignment horizontal="center" vertical="center"/>
    </xf>
    <xf numFmtId="0" fontId="49" fillId="0" borderId="67" xfId="0" applyFont="1" applyBorder="1" applyAlignment="1">
      <alignment horizontal="center" vertical="center"/>
    </xf>
    <xf numFmtId="0" fontId="49" fillId="0" borderId="1" xfId="0" applyFont="1" applyBorder="1" applyAlignment="1">
      <alignment horizontal="center" vertical="center"/>
    </xf>
    <xf numFmtId="0" fontId="49" fillId="0" borderId="20" xfId="0" applyFont="1" applyBorder="1" applyAlignment="1">
      <alignment horizontal="center" vertical="center"/>
    </xf>
    <xf numFmtId="0" fontId="49" fillId="0" borderId="32" xfId="0" applyFont="1" applyBorder="1" applyAlignment="1">
      <alignment horizontal="center" vertical="center"/>
    </xf>
    <xf numFmtId="0" fontId="49" fillId="0" borderId="38" xfId="0" applyFont="1" applyBorder="1" applyAlignment="1">
      <alignment horizontal="center" vertical="center"/>
    </xf>
    <xf numFmtId="0" fontId="49" fillId="0" borderId="39" xfId="0" applyFont="1" applyBorder="1" applyAlignment="1">
      <alignment horizontal="center" vertical="center"/>
    </xf>
    <xf numFmtId="0" fontId="10" fillId="0" borderId="3" xfId="0" applyFont="1" applyBorder="1" applyAlignment="1" applyProtection="1">
      <alignment horizontal="center" vertical="center" wrapText="1"/>
    </xf>
    <xf numFmtId="0" fontId="10" fillId="0" borderId="4" xfId="0" applyFont="1" applyBorder="1" applyAlignment="1" applyProtection="1">
      <alignment horizontal="center" vertical="center" wrapText="1"/>
    </xf>
    <xf numFmtId="0" fontId="10" fillId="0" borderId="5" xfId="0" applyFont="1" applyBorder="1" applyAlignment="1" applyProtection="1">
      <alignment horizontal="center" vertical="center" wrapText="1"/>
    </xf>
    <xf numFmtId="0" fontId="43" fillId="0" borderId="81" xfId="0" applyFont="1" applyBorder="1" applyAlignment="1" applyProtection="1">
      <alignment horizontal="center" vertical="top" wrapText="1"/>
    </xf>
    <xf numFmtId="0" fontId="3" fillId="0" borderId="85" xfId="1" applyFont="1" applyBorder="1" applyAlignment="1" applyProtection="1">
      <alignment horizontal="left" vertical="top" wrapText="1"/>
      <protection locked="0"/>
    </xf>
    <xf numFmtId="0" fontId="3" fillId="0" borderId="86" xfId="1" applyFont="1" applyBorder="1" applyAlignment="1" applyProtection="1">
      <alignment horizontal="left" vertical="top" wrapText="1"/>
      <protection locked="0"/>
    </xf>
    <xf numFmtId="0" fontId="3" fillId="0" borderId="87" xfId="1" applyFont="1" applyBorder="1" applyAlignment="1" applyProtection="1">
      <alignment horizontal="left" vertical="top" wrapText="1"/>
      <protection locked="0"/>
    </xf>
    <xf numFmtId="0" fontId="26" fillId="0" borderId="5" xfId="23" applyFont="1" applyFill="1" applyBorder="1" applyAlignment="1">
      <alignment horizontal="left" vertical="center" wrapText="1"/>
    </xf>
    <xf numFmtId="0" fontId="26" fillId="0" borderId="29" xfId="23" applyFont="1" applyFill="1" applyBorder="1" applyAlignment="1">
      <alignment horizontal="left" vertical="center" wrapText="1"/>
    </xf>
    <xf numFmtId="0" fontId="26" fillId="0" borderId="2" xfId="23" applyFont="1" applyFill="1" applyBorder="1" applyAlignment="1">
      <alignment horizontal="left" vertical="center" wrapText="1"/>
    </xf>
    <xf numFmtId="0" fontId="26" fillId="0" borderId="56" xfId="23" applyFont="1" applyFill="1" applyBorder="1" applyAlignment="1">
      <alignment horizontal="left" vertical="center" wrapText="1"/>
    </xf>
    <xf numFmtId="0" fontId="26" fillId="0" borderId="60" xfId="23" applyFont="1" applyFill="1" applyBorder="1" applyAlignment="1">
      <alignment horizontal="left" vertical="center" wrapText="1"/>
    </xf>
    <xf numFmtId="0" fontId="26" fillId="0" borderId="61" xfId="23" applyFont="1" applyFill="1" applyBorder="1" applyAlignment="1">
      <alignment horizontal="left" vertical="center" wrapText="1"/>
    </xf>
    <xf numFmtId="0" fontId="37" fillId="24" borderId="48" xfId="23" applyFont="1" applyFill="1" applyBorder="1" applyAlignment="1">
      <alignment horizontal="center" vertical="center"/>
    </xf>
    <xf numFmtId="0" fontId="37" fillId="24" borderId="36" xfId="23" applyFont="1" applyFill="1" applyBorder="1" applyAlignment="1">
      <alignment horizontal="center" vertical="center"/>
    </xf>
    <xf numFmtId="0" fontId="37" fillId="24" borderId="49" xfId="23" applyFont="1" applyFill="1" applyBorder="1" applyAlignment="1">
      <alignment horizontal="center" vertical="center"/>
    </xf>
    <xf numFmtId="0" fontId="39" fillId="0" borderId="2" xfId="23" applyFont="1" applyFill="1" applyBorder="1" applyAlignment="1">
      <alignment horizontal="left" vertical="center" wrapText="1"/>
    </xf>
    <xf numFmtId="0" fontId="39" fillId="0" borderId="56" xfId="23" applyFont="1" applyFill="1" applyBorder="1" applyAlignment="1">
      <alignment horizontal="left" vertical="center" wrapText="1"/>
    </xf>
    <xf numFmtId="0" fontId="10" fillId="0" borderId="21" xfId="23" applyFont="1" applyFill="1" applyBorder="1" applyAlignment="1">
      <alignment horizontal="center" vertical="center"/>
    </xf>
    <xf numFmtId="0" fontId="10" fillId="0" borderId="22" xfId="23" applyFont="1" applyFill="1" applyBorder="1" applyAlignment="1">
      <alignment horizontal="center" vertical="center"/>
    </xf>
    <xf numFmtId="0" fontId="10" fillId="0" borderId="23" xfId="23" applyFont="1" applyFill="1" applyBorder="1" applyAlignment="1">
      <alignment horizontal="center" vertical="center"/>
    </xf>
    <xf numFmtId="0" fontId="10" fillId="0" borderId="35" xfId="23" applyFont="1" applyFill="1" applyBorder="1" applyAlignment="1">
      <alignment horizontal="center" vertical="center"/>
    </xf>
    <xf numFmtId="0" fontId="10" fillId="0" borderId="36" xfId="23" applyFont="1" applyFill="1" applyBorder="1" applyAlignment="1">
      <alignment horizontal="center" vertical="center"/>
    </xf>
    <xf numFmtId="0" fontId="10" fillId="0" borderId="8" xfId="23" applyFont="1" applyFill="1" applyBorder="1" applyAlignment="1">
      <alignment horizontal="center" vertical="center"/>
    </xf>
    <xf numFmtId="0" fontId="10" fillId="0" borderId="1" xfId="23" applyFont="1" applyFill="1" applyBorder="1" applyAlignment="1">
      <alignment horizontal="center" vertical="center"/>
    </xf>
    <xf numFmtId="0" fontId="10" fillId="0" borderId="32" xfId="23" applyFont="1" applyFill="1" applyBorder="1" applyAlignment="1">
      <alignment horizontal="center" vertical="center"/>
    </xf>
    <xf numFmtId="0" fontId="10" fillId="0" borderId="38" xfId="23" applyFont="1" applyFill="1" applyBorder="1" applyAlignment="1">
      <alignment horizontal="center" vertical="center"/>
    </xf>
    <xf numFmtId="0" fontId="31" fillId="8" borderId="26" xfId="23" applyFont="1" applyFill="1" applyBorder="1" applyAlignment="1">
      <alignment horizontal="left"/>
    </xf>
    <xf numFmtId="0" fontId="30" fillId="8" borderId="27" xfId="23" applyFont="1" applyFill="1" applyBorder="1" applyAlignment="1">
      <alignment horizontal="left"/>
    </xf>
    <xf numFmtId="0" fontId="31" fillId="8" borderId="30" xfId="23" applyFont="1" applyFill="1" applyBorder="1" applyAlignment="1">
      <alignment horizontal="left"/>
    </xf>
    <xf numFmtId="0" fontId="30" fillId="8" borderId="31" xfId="23" applyFont="1" applyFill="1" applyBorder="1" applyAlignment="1">
      <alignment horizontal="left"/>
    </xf>
    <xf numFmtId="15" fontId="30" fillId="8" borderId="32" xfId="23" quotePrefix="1" applyNumberFormat="1" applyFont="1" applyFill="1" applyBorder="1" applyAlignment="1">
      <alignment horizontal="left"/>
    </xf>
    <xf numFmtId="0" fontId="30" fillId="8" borderId="33" xfId="23" applyFont="1" applyFill="1" applyBorder="1" applyAlignment="1">
      <alignment horizontal="left"/>
    </xf>
    <xf numFmtId="0" fontId="26" fillId="0" borderId="50" xfId="23" applyFont="1" applyBorder="1" applyAlignment="1">
      <alignment horizontal="center" vertical="center" wrapText="1"/>
    </xf>
    <xf numFmtId="0" fontId="26" fillId="0" borderId="38" xfId="23" applyFont="1" applyBorder="1" applyAlignment="1">
      <alignment horizontal="center" vertical="center" wrapText="1"/>
    </xf>
    <xf numFmtId="0" fontId="26" fillId="0" borderId="33" xfId="23" applyFont="1" applyBorder="1" applyAlignment="1">
      <alignment horizontal="center" vertical="center" wrapText="1"/>
    </xf>
    <xf numFmtId="0" fontId="37" fillId="24" borderId="34" xfId="23" applyFont="1" applyFill="1" applyBorder="1" applyAlignment="1">
      <alignment horizontal="center" vertical="center"/>
    </xf>
    <xf numFmtId="0" fontId="37" fillId="24" borderId="52" xfId="23" applyFont="1" applyFill="1" applyBorder="1" applyAlignment="1">
      <alignment horizontal="center" vertical="center"/>
    </xf>
    <xf numFmtId="0" fontId="26" fillId="0" borderId="53" xfId="23" applyFont="1" applyFill="1" applyBorder="1" applyAlignment="1">
      <alignment horizontal="left" vertical="center" wrapText="1"/>
    </xf>
    <xf numFmtId="0" fontId="26" fillId="0" borderId="54" xfId="23" applyFont="1" applyFill="1" applyBorder="1" applyAlignment="1">
      <alignment horizontal="left" vertical="center" wrapText="1"/>
    </xf>
    <xf numFmtId="0" fontId="26" fillId="0" borderId="21" xfId="9" applyFont="1" applyBorder="1" applyAlignment="1">
      <alignment horizontal="center"/>
    </xf>
    <xf numFmtId="0" fontId="26" fillId="0" borderId="40" xfId="9" applyFont="1" applyBorder="1" applyAlignment="1">
      <alignment horizontal="center"/>
    </xf>
    <xf numFmtId="0" fontId="26" fillId="0" borderId="22" xfId="9" applyFont="1" applyBorder="1" applyAlignment="1">
      <alignment horizontal="center"/>
    </xf>
    <xf numFmtId="0" fontId="26" fillId="0" borderId="4" xfId="9" applyFont="1" applyBorder="1" applyAlignment="1">
      <alignment horizontal="center"/>
    </xf>
    <xf numFmtId="0" fontId="26" fillId="0" borderId="23" xfId="9" applyFont="1" applyBorder="1" applyAlignment="1">
      <alignment horizontal="center"/>
    </xf>
    <xf numFmtId="0" fontId="26" fillId="0" borderId="45" xfId="9" applyFont="1" applyBorder="1" applyAlignment="1">
      <alignment horizontal="center"/>
    </xf>
    <xf numFmtId="0" fontId="10" fillId="0" borderId="40" xfId="9" applyFont="1" applyBorder="1" applyAlignment="1">
      <alignment horizontal="center" vertical="center" wrapText="1"/>
    </xf>
    <xf numFmtId="0" fontId="10" fillId="0" borderId="4" xfId="9" applyFont="1" applyBorder="1" applyAlignment="1">
      <alignment horizontal="center" vertical="center" wrapText="1"/>
    </xf>
    <xf numFmtId="0" fontId="10" fillId="0" borderId="45" xfId="9" applyFont="1" applyBorder="1" applyAlignment="1">
      <alignment horizontal="center" vertical="center" wrapText="1"/>
    </xf>
    <xf numFmtId="0" fontId="31" fillId="8" borderId="41" xfId="9" applyFont="1" applyFill="1" applyBorder="1" applyAlignment="1">
      <alignment horizontal="left"/>
    </xf>
    <xf numFmtId="0" fontId="31" fillId="8" borderId="30" xfId="9" applyFont="1" applyFill="1" applyBorder="1" applyAlignment="1">
      <alignment horizontal="left"/>
    </xf>
    <xf numFmtId="0" fontId="31" fillId="8" borderId="42" xfId="9" applyFont="1" applyFill="1" applyBorder="1" applyAlignment="1">
      <alignment horizontal="left"/>
    </xf>
    <xf numFmtId="0" fontId="31" fillId="8" borderId="31" xfId="9" applyFont="1" applyFill="1" applyBorder="1" applyAlignment="1">
      <alignment horizontal="left"/>
    </xf>
    <xf numFmtId="0" fontId="30" fillId="8" borderId="12" xfId="9" applyFont="1" applyFill="1" applyBorder="1" applyAlignment="1">
      <alignment horizontal="left"/>
    </xf>
    <xf numFmtId="0" fontId="30" fillId="8" borderId="14" xfId="9" applyFont="1" applyFill="1" applyBorder="1" applyAlignment="1">
      <alignment horizontal="left"/>
    </xf>
    <xf numFmtId="0" fontId="30" fillId="8" borderId="12" xfId="9" applyFont="1" applyFill="1" applyBorder="1" applyAlignment="1">
      <alignment horizontal="center"/>
    </xf>
    <xf numFmtId="0" fontId="30" fillId="8" borderId="43" xfId="9" applyFont="1" applyFill="1" applyBorder="1" applyAlignment="1">
      <alignment horizontal="center"/>
    </xf>
    <xf numFmtId="0" fontId="31" fillId="8" borderId="44" xfId="9" applyFont="1" applyFill="1" applyBorder="1" applyAlignment="1">
      <alignment horizontal="left"/>
    </xf>
    <xf numFmtId="0" fontId="30" fillId="8" borderId="31" xfId="9" applyFont="1" applyFill="1" applyBorder="1" applyAlignment="1">
      <alignment horizontal="left"/>
    </xf>
    <xf numFmtId="15" fontId="30" fillId="8" borderId="38" xfId="9" quotePrefix="1" applyNumberFormat="1" applyFont="1" applyFill="1" applyBorder="1" applyAlignment="1">
      <alignment horizontal="left"/>
    </xf>
    <xf numFmtId="0" fontId="37" fillId="24" borderId="2" xfId="9" applyFont="1" applyFill="1" applyBorder="1" applyAlignment="1">
      <alignment horizontal="center" vertical="center" wrapText="1"/>
    </xf>
    <xf numFmtId="0" fontId="32" fillId="25" borderId="2" xfId="9" applyFont="1" applyFill="1" applyBorder="1" applyAlignment="1">
      <alignment horizontal="center" vertical="center" wrapText="1"/>
    </xf>
    <xf numFmtId="0" fontId="32" fillId="0" borderId="2" xfId="9" applyFont="1" applyBorder="1" applyAlignment="1">
      <alignment horizontal="center" vertical="center" wrapText="1"/>
    </xf>
    <xf numFmtId="0" fontId="26" fillId="25" borderId="2" xfId="9" applyFont="1" applyFill="1" applyBorder="1" applyAlignment="1">
      <alignment horizontal="center" vertical="center" wrapText="1"/>
    </xf>
    <xf numFmtId="14" fontId="26" fillId="0" borderId="2" xfId="9" applyNumberFormat="1" applyFont="1" applyBorder="1" applyAlignment="1">
      <alignment horizontal="center" vertical="center" wrapText="1"/>
    </xf>
    <xf numFmtId="0" fontId="26" fillId="0" borderId="2" xfId="9" applyFont="1" applyBorder="1" applyAlignment="1">
      <alignment horizontal="center" vertical="center" wrapText="1"/>
    </xf>
    <xf numFmtId="0" fontId="3" fillId="0" borderId="7" xfId="9" applyFont="1" applyBorder="1" applyAlignment="1">
      <alignment horizontal="left" vertical="center" wrapText="1"/>
    </xf>
    <xf numFmtId="0" fontId="3" fillId="0" borderId="15" xfId="9" applyFont="1" applyBorder="1" applyAlignment="1">
      <alignment horizontal="left" vertical="center" wrapText="1"/>
    </xf>
    <xf numFmtId="0" fontId="3" fillId="0" borderId="6" xfId="9" applyFont="1" applyBorder="1" applyAlignment="1">
      <alignment horizontal="left" vertical="center" wrapText="1"/>
    </xf>
    <xf numFmtId="0" fontId="3" fillId="0" borderId="2" xfId="9" applyFont="1" applyBorder="1" applyAlignment="1">
      <alignment horizontal="center" vertical="center"/>
    </xf>
    <xf numFmtId="0" fontId="3" fillId="0" borderId="7" xfId="9" applyFont="1" applyBorder="1" applyAlignment="1">
      <alignment horizontal="center" vertical="center"/>
    </xf>
    <xf numFmtId="0" fontId="3" fillId="0" borderId="15" xfId="9" applyFont="1" applyBorder="1" applyAlignment="1">
      <alignment horizontal="center" vertical="center"/>
    </xf>
    <xf numFmtId="0" fontId="3" fillId="0" borderId="6" xfId="9" applyFont="1" applyBorder="1" applyAlignment="1">
      <alignment horizontal="center" vertical="center"/>
    </xf>
    <xf numFmtId="0" fontId="10" fillId="26" borderId="2" xfId="9" applyFont="1" applyFill="1" applyBorder="1" applyAlignment="1">
      <alignment horizontal="center" vertical="center" wrapText="1"/>
    </xf>
    <xf numFmtId="0" fontId="3" fillId="0" borderId="2" xfId="9" applyFont="1" applyBorder="1" applyAlignment="1">
      <alignment horizontal="left" vertical="center" wrapText="1"/>
    </xf>
    <xf numFmtId="0" fontId="32" fillId="25" borderId="30" xfId="9" applyFont="1" applyFill="1" applyBorder="1" applyAlignment="1">
      <alignment horizontal="center" vertical="center" wrapText="1"/>
    </xf>
    <xf numFmtId="0" fontId="32" fillId="25" borderId="44" xfId="9" applyFont="1" applyFill="1" applyBorder="1" applyAlignment="1">
      <alignment horizontal="center" vertical="center" wrapText="1"/>
    </xf>
    <xf numFmtId="0" fontId="32" fillId="25" borderId="42" xfId="9" applyFont="1" applyFill="1" applyBorder="1" applyAlignment="1">
      <alignment horizontal="center" vertical="center" wrapText="1"/>
    </xf>
    <xf numFmtId="0" fontId="32" fillId="25" borderId="12" xfId="9" applyFont="1" applyFill="1" applyBorder="1" applyAlignment="1">
      <alignment horizontal="center" vertical="center" wrapText="1"/>
    </xf>
    <xf numFmtId="0" fontId="32" fillId="25" borderId="13" xfId="9" applyFont="1" applyFill="1" applyBorder="1" applyAlignment="1">
      <alignment horizontal="center" vertical="center" wrapText="1"/>
    </xf>
    <xf numFmtId="0" fontId="32" fillId="25" borderId="14" xfId="9" applyFont="1" applyFill="1" applyBorder="1" applyAlignment="1">
      <alignment horizontal="center" vertical="center" wrapText="1"/>
    </xf>
    <xf numFmtId="0" fontId="32" fillId="25" borderId="2" xfId="9" applyFont="1" applyFill="1" applyBorder="1" applyAlignment="1">
      <alignment horizontal="center" vertical="center"/>
    </xf>
    <xf numFmtId="0" fontId="3" fillId="0" borderId="7" xfId="0" applyFont="1" applyBorder="1" applyAlignment="1">
      <alignment horizontal="left" vertical="center" wrapText="1"/>
    </xf>
    <xf numFmtId="0" fontId="3" fillId="0" borderId="15" xfId="0" applyFont="1" applyBorder="1" applyAlignment="1">
      <alignment horizontal="left" vertical="center" wrapText="1"/>
    </xf>
    <xf numFmtId="0" fontId="3" fillId="0" borderId="6" xfId="0" applyFont="1" applyBorder="1" applyAlignment="1">
      <alignment horizontal="left" vertical="center" wrapText="1"/>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2" xfId="9" applyFont="1" applyBorder="1" applyAlignment="1">
      <alignment horizontal="left"/>
    </xf>
    <xf numFmtId="0" fontId="3" fillId="0" borderId="7" xfId="9" applyFont="1" applyBorder="1" applyAlignment="1">
      <alignment horizontal="left"/>
    </xf>
    <xf numFmtId="0" fontId="3" fillId="0" borderId="15" xfId="9" applyFont="1" applyBorder="1" applyAlignment="1">
      <alignment horizontal="left"/>
    </xf>
    <xf numFmtId="0" fontId="3" fillId="0" borderId="6" xfId="9" applyFont="1" applyBorder="1" applyAlignment="1">
      <alignment horizontal="left"/>
    </xf>
    <xf numFmtId="0" fontId="10" fillId="27" borderId="21" xfId="9" applyFont="1" applyFill="1" applyBorder="1" applyAlignment="1">
      <alignment horizontal="left" vertical="center"/>
    </xf>
    <xf numFmtId="0" fontId="10" fillId="27" borderId="40" xfId="9" applyFont="1" applyFill="1" applyBorder="1" applyAlignment="1">
      <alignment horizontal="left" vertical="center"/>
    </xf>
    <xf numFmtId="0" fontId="10" fillId="27" borderId="46" xfId="9" applyFont="1" applyFill="1" applyBorder="1" applyAlignment="1">
      <alignment horizontal="left" vertical="center"/>
    </xf>
    <xf numFmtId="0" fontId="3" fillId="0" borderId="23" xfId="9" applyFont="1" applyBorder="1" applyAlignment="1">
      <alignment horizontal="left" vertical="center" wrapText="1"/>
    </xf>
    <xf numFmtId="0" fontId="3" fillId="0" borderId="45" xfId="9" applyFont="1" applyBorder="1" applyAlignment="1">
      <alignment horizontal="left" vertical="center" wrapText="1"/>
    </xf>
    <xf numFmtId="0" fontId="3" fillId="0" borderId="45" xfId="9" applyFont="1" applyBorder="1" applyAlignment="1">
      <alignment horizontal="left" vertical="center"/>
    </xf>
    <xf numFmtId="0" fontId="3" fillId="0" borderId="47" xfId="9" applyFont="1" applyBorder="1" applyAlignment="1">
      <alignment horizontal="left" vertical="center"/>
    </xf>
    <xf numFmtId="0" fontId="26" fillId="0" borderId="64" xfId="0" applyFont="1" applyFill="1" applyBorder="1" applyAlignment="1" applyProtection="1">
      <alignment horizontal="left" vertical="center" wrapText="1"/>
    </xf>
    <xf numFmtId="0" fontId="26" fillId="0" borderId="65" xfId="0" applyFont="1" applyFill="1" applyBorder="1" applyAlignment="1" applyProtection="1">
      <alignment horizontal="left" vertical="center" wrapText="1"/>
    </xf>
  </cellXfs>
  <cellStyles count="28">
    <cellStyle name="Excel_BuiltIn_Percent" xfId="16"/>
    <cellStyle name="Millares" xfId="5" builtinId="3"/>
    <cellStyle name="Millares 2" xfId="7"/>
    <cellStyle name="Millares 2 2" xfId="27"/>
    <cellStyle name="Millares 3" xfId="22"/>
    <cellStyle name="Normal" xfId="0" builtinId="0"/>
    <cellStyle name="Normal 10" xfId="9"/>
    <cellStyle name="Normal 11" xfId="15"/>
    <cellStyle name="Normal 12" xfId="20"/>
    <cellStyle name="Normal 12 2" xfId="24"/>
    <cellStyle name="Normal 13" xfId="21"/>
    <cellStyle name="Normal 14" xfId="25"/>
    <cellStyle name="Normal 15" xfId="26"/>
    <cellStyle name="Normal 2" xfId="2"/>
    <cellStyle name="Normal 2 2" xfId="17"/>
    <cellStyle name="Normal 2 3" xfId="23"/>
    <cellStyle name="Normal 3" xfId="1"/>
    <cellStyle name="Normal 3 2" xfId="18"/>
    <cellStyle name="Normal 4" xfId="4"/>
    <cellStyle name="Normal 4 2" xfId="19"/>
    <cellStyle name="Normal 5" xfId="10"/>
    <cellStyle name="Normal 6" xfId="11"/>
    <cellStyle name="Normal 7" xfId="12"/>
    <cellStyle name="Normal 8" xfId="13"/>
    <cellStyle name="Normal 9" xfId="14"/>
    <cellStyle name="Porcentaje" xfId="6" builtinId="5"/>
    <cellStyle name="Porcentaje 2" xfId="3"/>
    <cellStyle name="Porcentaje 3" xfId="8"/>
  </cellStyles>
  <dxfs count="138">
    <dxf>
      <numFmt numFmtId="164" formatCode="0.0%"/>
    </dxf>
    <dxf>
      <numFmt numFmtId="3" formatCode="#,##0"/>
    </dxf>
    <dxf>
      <numFmt numFmtId="166" formatCode="&quot;$&quot;\ #,##0"/>
    </dxf>
    <dxf>
      <font>
        <color auto="1"/>
      </font>
      <fill>
        <patternFill>
          <bgColor rgb="FFFF0000"/>
        </patternFill>
      </fill>
    </dxf>
    <dxf>
      <fill>
        <patternFill>
          <bgColor rgb="FFFFFF00"/>
        </patternFill>
      </fill>
    </dxf>
    <dxf>
      <fill>
        <patternFill>
          <bgColor rgb="FF00B050"/>
        </patternFill>
      </fill>
    </dxf>
    <dxf>
      <numFmt numFmtId="164" formatCode="0.0%"/>
    </dxf>
    <dxf>
      <numFmt numFmtId="3" formatCode="#,##0"/>
    </dxf>
    <dxf>
      <numFmt numFmtId="166" formatCode="&quot;$&quot;\ #,##0"/>
    </dxf>
    <dxf>
      <numFmt numFmtId="164" formatCode="0.0%"/>
    </dxf>
    <dxf>
      <numFmt numFmtId="3" formatCode="#,##0"/>
    </dxf>
    <dxf>
      <numFmt numFmtId="166" formatCode="&quot;$&quot;\ #,##0"/>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s>
  <tableStyles count="0" defaultTableStyle="TableStyleMedium9" defaultPivotStyle="PivotStyleMedium4"/>
  <colors>
    <mruColors>
      <color rgb="FFED720D"/>
      <color rgb="FFE67300"/>
      <color rgb="FFF67B00"/>
      <color rgb="FFFF7D00"/>
      <color rgb="FFFA7D00"/>
      <color rgb="FFFF6600"/>
      <color rgb="FFFF9900"/>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3.xml.rels><?xml version="1.0" encoding="UTF-8" standalone="yes"?>
<Relationships xmlns="http://schemas.openxmlformats.org/package/2006/relationships"><Relationship Id="rId1" Type="http://schemas.openxmlformats.org/officeDocument/2006/relationships/image" Target="../media/image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3.png"/></Relationships>
</file>

<file path=xl/drawings/_rels/drawing25.xml.rels><?xml version="1.0" encoding="UTF-8" standalone="yes"?>
<Relationships xmlns="http://schemas.openxmlformats.org/package/2006/relationships"><Relationship Id="rId1" Type="http://schemas.openxmlformats.org/officeDocument/2006/relationships/image" Target="../media/image3.png"/></Relationships>
</file>

<file path=xl/drawings/_rels/drawing26.xml.rels><?xml version="1.0" encoding="UTF-8" standalone="yes"?>
<Relationships xmlns="http://schemas.openxmlformats.org/package/2006/relationships"><Relationship Id="rId1" Type="http://schemas.openxmlformats.org/officeDocument/2006/relationships/image" Target="../media/image3.png"/></Relationships>
</file>

<file path=xl/drawings/_rels/drawing27.xml.rels><?xml version="1.0" encoding="UTF-8" standalone="yes"?>
<Relationships xmlns="http://schemas.openxmlformats.org/package/2006/relationships"><Relationship Id="rId1" Type="http://schemas.openxmlformats.org/officeDocument/2006/relationships/image" Target="../media/image3.png"/></Relationships>
</file>

<file path=xl/drawings/_rels/drawing28.xml.rels><?xml version="1.0" encoding="UTF-8" standalone="yes"?>
<Relationships xmlns="http://schemas.openxmlformats.org/package/2006/relationships"><Relationship Id="rId1" Type="http://schemas.openxmlformats.org/officeDocument/2006/relationships/image" Target="../media/image3.png"/></Relationships>
</file>

<file path=xl/drawings/_rels/drawing29.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0</xdr:rowOff>
    </xdr:from>
    <xdr:to>
      <xdr:col>8</xdr:col>
      <xdr:colOff>0</xdr:colOff>
      <xdr:row>8</xdr:row>
      <xdr:rowOff>0</xdr:rowOff>
    </xdr:to>
    <xdr:sp macro="" textlink="">
      <xdr:nvSpPr>
        <xdr:cNvPr id="2" name="AutoShape 23">
          <a:extLst>
            <a:ext uri="{FF2B5EF4-FFF2-40B4-BE49-F238E27FC236}">
              <a16:creationId xmlns:a16="http://schemas.microsoft.com/office/drawing/2014/main" id="{00000000-0008-0000-0000-000002000000}"/>
            </a:ext>
          </a:extLst>
        </xdr:cNvPr>
        <xdr:cNvSpPr>
          <a:spLocks noChangeArrowheads="1"/>
        </xdr:cNvSpPr>
      </xdr:nvSpPr>
      <xdr:spPr bwMode="auto">
        <a:xfrm>
          <a:off x="0" y="1190625"/>
          <a:ext cx="18859500" cy="952500"/>
        </a:xfrm>
        <a:custGeom>
          <a:avLst/>
          <a:gdLst/>
          <a:ahLst/>
          <a:cxnLst/>
          <a:rect l="0" t="0" r="0" b="0"/>
          <a:pathLst/>
        </a:custGeom>
        <a:solidFill>
          <a:srgbClr val="FFFFFF"/>
        </a:solidFill>
        <a:ln w="9525">
          <a:solidFill>
            <a:srgbClr val="000000"/>
          </a:solidFill>
          <a:round/>
          <a:headEnd/>
          <a:tailEnd/>
        </a:ln>
      </xdr:spPr>
    </xdr:sp>
    <xdr:clientData/>
  </xdr:twoCellAnchor>
  <xdr:twoCellAnchor editAs="oneCell">
    <xdr:from>
      <xdr:col>0</xdr:col>
      <xdr:colOff>211660</xdr:colOff>
      <xdr:row>0</xdr:row>
      <xdr:rowOff>74082</xdr:rowOff>
    </xdr:from>
    <xdr:to>
      <xdr:col>2</xdr:col>
      <xdr:colOff>433917</xdr:colOff>
      <xdr:row>1</xdr:row>
      <xdr:rowOff>477190</xdr:rowOff>
    </xdr:to>
    <xdr:pic>
      <xdr:nvPicPr>
        <xdr:cNvPr id="3" name="Imagen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660" y="74082"/>
          <a:ext cx="3508382" cy="907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xdr:row>
      <xdr:rowOff>0</xdr:rowOff>
    </xdr:from>
    <xdr:to>
      <xdr:col>8</xdr:col>
      <xdr:colOff>0</xdr:colOff>
      <xdr:row>8</xdr:row>
      <xdr:rowOff>0</xdr:rowOff>
    </xdr:to>
    <xdr:sp macro="" textlink="">
      <xdr:nvSpPr>
        <xdr:cNvPr id="2" name="AutoShape 23">
          <a:extLst>
            <a:ext uri="{FF2B5EF4-FFF2-40B4-BE49-F238E27FC236}">
              <a16:creationId xmlns:a16="http://schemas.microsoft.com/office/drawing/2014/main" id="{00000000-0008-0000-0900-000002000000}"/>
            </a:ext>
          </a:extLst>
        </xdr:cNvPr>
        <xdr:cNvSpPr>
          <a:spLocks noChangeArrowheads="1"/>
        </xdr:cNvSpPr>
      </xdr:nvSpPr>
      <xdr:spPr bwMode="auto">
        <a:xfrm>
          <a:off x="0" y="1190625"/>
          <a:ext cx="18859500" cy="952500"/>
        </a:xfrm>
        <a:custGeom>
          <a:avLst/>
          <a:gdLst/>
          <a:ahLst/>
          <a:cxnLst/>
          <a:rect l="0" t="0" r="0" b="0"/>
          <a:pathLst/>
        </a:custGeom>
        <a:solidFill>
          <a:srgbClr val="FFFFFF"/>
        </a:solidFill>
        <a:ln w="9525">
          <a:solidFill>
            <a:srgbClr val="000000"/>
          </a:solidFill>
          <a:round/>
          <a:headEnd/>
          <a:tailEnd/>
        </a:ln>
      </xdr:spPr>
    </xdr:sp>
    <xdr:clientData/>
  </xdr:twoCellAnchor>
  <xdr:twoCellAnchor editAs="oneCell">
    <xdr:from>
      <xdr:col>0</xdr:col>
      <xdr:colOff>211660</xdr:colOff>
      <xdr:row>0</xdr:row>
      <xdr:rowOff>74082</xdr:rowOff>
    </xdr:from>
    <xdr:to>
      <xdr:col>2</xdr:col>
      <xdr:colOff>433917</xdr:colOff>
      <xdr:row>1</xdr:row>
      <xdr:rowOff>477190</xdr:rowOff>
    </xdr:to>
    <xdr:pic>
      <xdr:nvPicPr>
        <xdr:cNvPr id="3" name="Imagen 1">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660" y="74082"/>
          <a:ext cx="3508382" cy="907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0</xdr:rowOff>
    </xdr:from>
    <xdr:to>
      <xdr:col>8</xdr:col>
      <xdr:colOff>0</xdr:colOff>
      <xdr:row>8</xdr:row>
      <xdr:rowOff>0</xdr:rowOff>
    </xdr:to>
    <xdr:sp macro="" textlink="">
      <xdr:nvSpPr>
        <xdr:cNvPr id="2" name="AutoShape 23">
          <a:extLst>
            <a:ext uri="{FF2B5EF4-FFF2-40B4-BE49-F238E27FC236}">
              <a16:creationId xmlns:a16="http://schemas.microsoft.com/office/drawing/2014/main" id="{00000000-0008-0000-0A00-000002000000}"/>
            </a:ext>
          </a:extLst>
        </xdr:cNvPr>
        <xdr:cNvSpPr>
          <a:spLocks noChangeArrowheads="1"/>
        </xdr:cNvSpPr>
      </xdr:nvSpPr>
      <xdr:spPr bwMode="auto">
        <a:xfrm>
          <a:off x="0" y="1190625"/>
          <a:ext cx="18859500" cy="952500"/>
        </a:xfrm>
        <a:custGeom>
          <a:avLst/>
          <a:gdLst/>
          <a:ahLst/>
          <a:cxnLst/>
          <a:rect l="0" t="0" r="0" b="0"/>
          <a:pathLst/>
        </a:custGeom>
        <a:solidFill>
          <a:srgbClr val="FFFFFF"/>
        </a:solidFill>
        <a:ln w="9525">
          <a:solidFill>
            <a:srgbClr val="000000"/>
          </a:solidFill>
          <a:round/>
          <a:headEnd/>
          <a:tailEnd/>
        </a:ln>
      </xdr:spPr>
    </xdr:sp>
    <xdr:clientData/>
  </xdr:twoCellAnchor>
  <xdr:twoCellAnchor editAs="oneCell">
    <xdr:from>
      <xdr:col>0</xdr:col>
      <xdr:colOff>211660</xdr:colOff>
      <xdr:row>0</xdr:row>
      <xdr:rowOff>74082</xdr:rowOff>
    </xdr:from>
    <xdr:to>
      <xdr:col>2</xdr:col>
      <xdr:colOff>433917</xdr:colOff>
      <xdr:row>1</xdr:row>
      <xdr:rowOff>477190</xdr:rowOff>
    </xdr:to>
    <xdr:pic>
      <xdr:nvPicPr>
        <xdr:cNvPr id="3" name="Imagen 1">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660" y="74082"/>
          <a:ext cx="3508382" cy="907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xdr:row>
      <xdr:rowOff>0</xdr:rowOff>
    </xdr:from>
    <xdr:to>
      <xdr:col>8</xdr:col>
      <xdr:colOff>0</xdr:colOff>
      <xdr:row>8</xdr:row>
      <xdr:rowOff>0</xdr:rowOff>
    </xdr:to>
    <xdr:sp macro="" textlink="">
      <xdr:nvSpPr>
        <xdr:cNvPr id="2" name="AutoShape 23">
          <a:extLst>
            <a:ext uri="{FF2B5EF4-FFF2-40B4-BE49-F238E27FC236}">
              <a16:creationId xmlns:a16="http://schemas.microsoft.com/office/drawing/2014/main" id="{00000000-0008-0000-0B00-000002000000}"/>
            </a:ext>
          </a:extLst>
        </xdr:cNvPr>
        <xdr:cNvSpPr>
          <a:spLocks noChangeArrowheads="1"/>
        </xdr:cNvSpPr>
      </xdr:nvSpPr>
      <xdr:spPr bwMode="auto">
        <a:xfrm>
          <a:off x="0" y="1190625"/>
          <a:ext cx="18859500" cy="952500"/>
        </a:xfrm>
        <a:custGeom>
          <a:avLst/>
          <a:gdLst/>
          <a:ahLst/>
          <a:cxnLst/>
          <a:rect l="0" t="0" r="0" b="0"/>
          <a:pathLst/>
        </a:custGeom>
        <a:solidFill>
          <a:srgbClr val="FFFFFF"/>
        </a:solidFill>
        <a:ln w="9525">
          <a:solidFill>
            <a:srgbClr val="000000"/>
          </a:solidFill>
          <a:round/>
          <a:headEnd/>
          <a:tailEnd/>
        </a:ln>
      </xdr:spPr>
    </xdr:sp>
    <xdr:clientData/>
  </xdr:twoCellAnchor>
  <xdr:twoCellAnchor editAs="oneCell">
    <xdr:from>
      <xdr:col>0</xdr:col>
      <xdr:colOff>211660</xdr:colOff>
      <xdr:row>0</xdr:row>
      <xdr:rowOff>74082</xdr:rowOff>
    </xdr:from>
    <xdr:to>
      <xdr:col>2</xdr:col>
      <xdr:colOff>433917</xdr:colOff>
      <xdr:row>1</xdr:row>
      <xdr:rowOff>477190</xdr:rowOff>
    </xdr:to>
    <xdr:pic>
      <xdr:nvPicPr>
        <xdr:cNvPr id="3" name="Imagen 1">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660" y="74082"/>
          <a:ext cx="3508382" cy="907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3</xdr:row>
      <xdr:rowOff>0</xdr:rowOff>
    </xdr:from>
    <xdr:to>
      <xdr:col>8</xdr:col>
      <xdr:colOff>0</xdr:colOff>
      <xdr:row>8</xdr:row>
      <xdr:rowOff>0</xdr:rowOff>
    </xdr:to>
    <xdr:sp macro="" textlink="">
      <xdr:nvSpPr>
        <xdr:cNvPr id="2" name="AutoShape 23">
          <a:extLst>
            <a:ext uri="{FF2B5EF4-FFF2-40B4-BE49-F238E27FC236}">
              <a16:creationId xmlns:a16="http://schemas.microsoft.com/office/drawing/2014/main" id="{00000000-0008-0000-0C00-000002000000}"/>
            </a:ext>
          </a:extLst>
        </xdr:cNvPr>
        <xdr:cNvSpPr>
          <a:spLocks noChangeArrowheads="1"/>
        </xdr:cNvSpPr>
      </xdr:nvSpPr>
      <xdr:spPr bwMode="auto">
        <a:xfrm>
          <a:off x="0" y="1190625"/>
          <a:ext cx="18859500" cy="952500"/>
        </a:xfrm>
        <a:custGeom>
          <a:avLst/>
          <a:gdLst/>
          <a:ahLst/>
          <a:cxnLst/>
          <a:rect l="0" t="0" r="0" b="0"/>
          <a:pathLst/>
        </a:custGeom>
        <a:solidFill>
          <a:srgbClr val="FFFFFF"/>
        </a:solidFill>
        <a:ln w="9525">
          <a:solidFill>
            <a:srgbClr val="000000"/>
          </a:solidFill>
          <a:round/>
          <a:headEnd/>
          <a:tailEnd/>
        </a:ln>
      </xdr:spPr>
    </xdr:sp>
    <xdr:clientData/>
  </xdr:twoCellAnchor>
  <xdr:twoCellAnchor editAs="oneCell">
    <xdr:from>
      <xdr:col>0</xdr:col>
      <xdr:colOff>211660</xdr:colOff>
      <xdr:row>0</xdr:row>
      <xdr:rowOff>74082</xdr:rowOff>
    </xdr:from>
    <xdr:to>
      <xdr:col>2</xdr:col>
      <xdr:colOff>433917</xdr:colOff>
      <xdr:row>1</xdr:row>
      <xdr:rowOff>477190</xdr:rowOff>
    </xdr:to>
    <xdr:pic>
      <xdr:nvPicPr>
        <xdr:cNvPr id="3" name="Imagen 1">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660" y="74082"/>
          <a:ext cx="3508382" cy="907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7</xdr:row>
      <xdr:rowOff>0</xdr:rowOff>
    </xdr:from>
    <xdr:to>
      <xdr:col>10</xdr:col>
      <xdr:colOff>0</xdr:colOff>
      <xdr:row>18</xdr:row>
      <xdr:rowOff>0</xdr:rowOff>
    </xdr:to>
    <xdr:sp macro="" textlink="">
      <xdr:nvSpPr>
        <xdr:cNvPr id="2" name="AutoShape 23">
          <a:extLst>
            <a:ext uri="{FF2B5EF4-FFF2-40B4-BE49-F238E27FC236}">
              <a16:creationId xmlns:a16="http://schemas.microsoft.com/office/drawing/2014/main" id="{B89A969C-E698-413B-97F9-5E55ECB24792}"/>
            </a:ext>
          </a:extLst>
        </xdr:cNvPr>
        <xdr:cNvSpPr>
          <a:spLocks noChangeArrowheads="1"/>
        </xdr:cNvSpPr>
      </xdr:nvSpPr>
      <xdr:spPr bwMode="auto">
        <a:xfrm>
          <a:off x="285750" y="1438275"/>
          <a:ext cx="17564100" cy="10287000"/>
        </a:xfrm>
        <a:custGeom>
          <a:avLst/>
          <a:gdLst/>
          <a:ahLst/>
          <a:cxnLst/>
          <a:rect l="0" t="0" r="0" b="0"/>
          <a:pathLst/>
        </a:custGeom>
        <a:solidFill>
          <a:srgbClr val="FFFFFF"/>
        </a:solidFill>
        <a:ln w="9525">
          <a:solidFill>
            <a:srgbClr val="000000"/>
          </a:solidFill>
          <a:round/>
          <a:headEnd/>
          <a:tailEnd/>
        </a:ln>
      </xdr:spPr>
    </xdr:sp>
    <xdr:clientData/>
  </xdr:twoCellAnchor>
  <xdr:twoCellAnchor editAs="oneCell">
    <xdr:from>
      <xdr:col>1</xdr:col>
      <xdr:colOff>121104</xdr:colOff>
      <xdr:row>2</xdr:row>
      <xdr:rowOff>26194</xdr:rowOff>
    </xdr:from>
    <xdr:to>
      <xdr:col>1</xdr:col>
      <xdr:colOff>1771650</xdr:colOff>
      <xdr:row>4</xdr:row>
      <xdr:rowOff>171450</xdr:rowOff>
    </xdr:to>
    <xdr:pic>
      <xdr:nvPicPr>
        <xdr:cNvPr id="3" name="Picture 4" descr="Macintosh HD:Users:personeriabogota:Documents:Personeria:2016:Julio:Propuesta logo:Logo Nuevo Personeria cuadricula-02.png">
          <a:extLst>
            <a:ext uri="{FF2B5EF4-FFF2-40B4-BE49-F238E27FC236}">
              <a16:creationId xmlns:a16="http://schemas.microsoft.com/office/drawing/2014/main" id="{7916984B-0204-488F-9D87-2E303C7A750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4" t="7981" r="9649" b="15693"/>
        <a:stretch/>
      </xdr:blipFill>
      <xdr:spPr bwMode="auto">
        <a:xfrm>
          <a:off x="406854" y="454819"/>
          <a:ext cx="1650546" cy="535781"/>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7</xdr:row>
      <xdr:rowOff>0</xdr:rowOff>
    </xdr:from>
    <xdr:to>
      <xdr:col>10</xdr:col>
      <xdr:colOff>0</xdr:colOff>
      <xdr:row>16</xdr:row>
      <xdr:rowOff>0</xdr:rowOff>
    </xdr:to>
    <xdr:sp macro="" textlink="">
      <xdr:nvSpPr>
        <xdr:cNvPr id="2" name="AutoShape 23">
          <a:extLst>
            <a:ext uri="{FF2B5EF4-FFF2-40B4-BE49-F238E27FC236}">
              <a16:creationId xmlns:a16="http://schemas.microsoft.com/office/drawing/2014/main" id="{F82E81BD-F0F2-42F5-85BA-1970B1695A19}"/>
            </a:ext>
          </a:extLst>
        </xdr:cNvPr>
        <xdr:cNvSpPr>
          <a:spLocks noChangeArrowheads="1"/>
        </xdr:cNvSpPr>
      </xdr:nvSpPr>
      <xdr:spPr bwMode="auto">
        <a:xfrm>
          <a:off x="285750" y="1438275"/>
          <a:ext cx="19154775" cy="7991475"/>
        </a:xfrm>
        <a:custGeom>
          <a:avLst/>
          <a:gdLst/>
          <a:ahLst/>
          <a:cxnLst/>
          <a:rect l="0" t="0" r="0" b="0"/>
          <a:pathLst/>
        </a:custGeom>
        <a:solidFill>
          <a:srgbClr val="FFFFFF"/>
        </a:solidFill>
        <a:ln w="9525">
          <a:solidFill>
            <a:srgbClr val="000000"/>
          </a:solidFill>
          <a:round/>
          <a:headEnd/>
          <a:tailEnd/>
        </a:ln>
      </xdr:spPr>
    </xdr:sp>
    <xdr:clientData/>
  </xdr:twoCellAnchor>
  <xdr:twoCellAnchor editAs="oneCell">
    <xdr:from>
      <xdr:col>1</xdr:col>
      <xdr:colOff>345782</xdr:colOff>
      <xdr:row>1</xdr:row>
      <xdr:rowOff>156884</xdr:rowOff>
    </xdr:from>
    <xdr:to>
      <xdr:col>1</xdr:col>
      <xdr:colOff>3286125</xdr:colOff>
      <xdr:row>5</xdr:row>
      <xdr:rowOff>68957</xdr:rowOff>
    </xdr:to>
    <xdr:pic>
      <xdr:nvPicPr>
        <xdr:cNvPr id="3" name="Picture 4" descr="Macintosh HD:Users:personeriabogota:Documents:Personeria:2016:Julio:Propuesta logo:Logo Nuevo Personeria cuadricula-02.png">
          <a:extLst>
            <a:ext uri="{FF2B5EF4-FFF2-40B4-BE49-F238E27FC236}">
              <a16:creationId xmlns:a16="http://schemas.microsoft.com/office/drawing/2014/main" id="{F613B054-8A00-4FF7-B093-C0F73EF34CCD}"/>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4" t="7981" r="9649" b="15693"/>
        <a:stretch/>
      </xdr:blipFill>
      <xdr:spPr bwMode="auto">
        <a:xfrm>
          <a:off x="631532" y="385484"/>
          <a:ext cx="2940343" cy="702648"/>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7</xdr:row>
      <xdr:rowOff>0</xdr:rowOff>
    </xdr:from>
    <xdr:to>
      <xdr:col>10</xdr:col>
      <xdr:colOff>0</xdr:colOff>
      <xdr:row>17</xdr:row>
      <xdr:rowOff>0</xdr:rowOff>
    </xdr:to>
    <xdr:sp macro="" textlink="">
      <xdr:nvSpPr>
        <xdr:cNvPr id="2071" name="Rectangle 23" hidden="1">
          <a:extLst>
            <a:ext uri="{FF2B5EF4-FFF2-40B4-BE49-F238E27FC236}">
              <a16:creationId xmlns:a16="http://schemas.microsoft.com/office/drawing/2014/main" id="{00000000-0008-0000-0E00-00001708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1</xdr:col>
      <xdr:colOff>0</xdr:colOff>
      <xdr:row>7</xdr:row>
      <xdr:rowOff>0</xdr:rowOff>
    </xdr:from>
    <xdr:to>
      <xdr:col>10</xdr:col>
      <xdr:colOff>0</xdr:colOff>
      <xdr:row>17</xdr:row>
      <xdr:rowOff>0</xdr:rowOff>
    </xdr:to>
    <xdr:sp macro="" textlink="">
      <xdr:nvSpPr>
        <xdr:cNvPr id="2" name="AutoShape 23">
          <a:extLst>
            <a:ext uri="{FF2B5EF4-FFF2-40B4-BE49-F238E27FC236}">
              <a16:creationId xmlns:a16="http://schemas.microsoft.com/office/drawing/2014/main" id="{00000000-0008-0000-0E00-000002000000}"/>
            </a:ext>
          </a:extLst>
        </xdr:cNvPr>
        <xdr:cNvSpPr>
          <a:spLocks noChangeArrowheads="1"/>
        </xdr:cNvSpPr>
      </xdr:nvSpPr>
      <xdr:spPr bwMode="auto">
        <a:xfrm>
          <a:off x="0" y="0"/>
          <a:ext cx="27327225" cy="65627250"/>
        </a:xfrm>
        <a:custGeom>
          <a:avLst/>
          <a:gdLst/>
          <a:ahLst/>
          <a:cxnLst/>
          <a:rect l="0" t="0" r="0" b="0"/>
          <a:pathLst/>
        </a:custGeom>
        <a:solidFill>
          <a:srgbClr val="FFFFFF"/>
        </a:solidFill>
        <a:ln w="9525">
          <a:solidFill>
            <a:srgbClr val="000000"/>
          </a:solidFill>
          <a:round/>
          <a:headEnd/>
          <a:tailEnd/>
        </a:ln>
      </xdr:spPr>
    </xdr:sp>
    <xdr:clientData/>
  </xdr:twoCellAnchor>
  <xdr:twoCellAnchor editAs="oneCell">
    <xdr:from>
      <xdr:col>1</xdr:col>
      <xdr:colOff>54428</xdr:colOff>
      <xdr:row>1</xdr:row>
      <xdr:rowOff>178594</xdr:rowOff>
    </xdr:from>
    <xdr:to>
      <xdr:col>1</xdr:col>
      <xdr:colOff>1864179</xdr:colOff>
      <xdr:row>4</xdr:row>
      <xdr:rowOff>177078</xdr:rowOff>
    </xdr:to>
    <xdr:pic>
      <xdr:nvPicPr>
        <xdr:cNvPr id="6" name="Picture 4" descr="Macintosh HD:Users:personeriabogota:Documents:Personeria:2016:Julio:Propuesta logo:Logo Nuevo Personeria cuadricula-02.png">
          <a:extLst>
            <a:ext uri="{FF2B5EF4-FFF2-40B4-BE49-F238E27FC236}">
              <a16:creationId xmlns:a16="http://schemas.microsoft.com/office/drawing/2014/main" id="{00000000-0008-0000-0E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4" t="7981" r="9649" b="15693"/>
        <a:stretch/>
      </xdr:blipFill>
      <xdr:spPr bwMode="auto">
        <a:xfrm>
          <a:off x="340178" y="273844"/>
          <a:ext cx="1809751" cy="624907"/>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7</xdr:row>
      <xdr:rowOff>0</xdr:rowOff>
    </xdr:from>
    <xdr:to>
      <xdr:col>10</xdr:col>
      <xdr:colOff>0</xdr:colOff>
      <xdr:row>18</xdr:row>
      <xdr:rowOff>0</xdr:rowOff>
    </xdr:to>
    <xdr:sp macro="" textlink="">
      <xdr:nvSpPr>
        <xdr:cNvPr id="2" name="AutoShape 23">
          <a:extLst>
            <a:ext uri="{FF2B5EF4-FFF2-40B4-BE49-F238E27FC236}">
              <a16:creationId xmlns:a16="http://schemas.microsoft.com/office/drawing/2014/main" id="{398E01CB-48E9-4C39-8E45-FBD656E4AE70}"/>
            </a:ext>
          </a:extLst>
        </xdr:cNvPr>
        <xdr:cNvSpPr>
          <a:spLocks noChangeArrowheads="1"/>
        </xdr:cNvSpPr>
      </xdr:nvSpPr>
      <xdr:spPr bwMode="auto">
        <a:xfrm>
          <a:off x="285750" y="1419225"/>
          <a:ext cx="16659225" cy="15773400"/>
        </a:xfrm>
        <a:custGeom>
          <a:avLst/>
          <a:gdLst/>
          <a:ahLst/>
          <a:cxnLst/>
          <a:rect l="0" t="0" r="0" b="0"/>
          <a:pathLst/>
        </a:custGeom>
        <a:solidFill>
          <a:srgbClr val="FFFFFF"/>
        </a:solidFill>
        <a:ln w="9525">
          <a:solidFill>
            <a:srgbClr val="000000"/>
          </a:solidFill>
          <a:round/>
          <a:headEnd/>
          <a:tailEnd/>
        </a:ln>
      </xdr:spPr>
    </xdr:sp>
    <xdr:clientData/>
  </xdr:twoCellAnchor>
  <xdr:twoCellAnchor editAs="oneCell">
    <xdr:from>
      <xdr:col>1</xdr:col>
      <xdr:colOff>54429</xdr:colOff>
      <xdr:row>1</xdr:row>
      <xdr:rowOff>178595</xdr:rowOff>
    </xdr:from>
    <xdr:to>
      <xdr:col>1</xdr:col>
      <xdr:colOff>1752601</xdr:colOff>
      <xdr:row>5</xdr:row>
      <xdr:rowOff>9526</xdr:rowOff>
    </xdr:to>
    <xdr:pic>
      <xdr:nvPicPr>
        <xdr:cNvPr id="3" name="Picture 4" descr="Macintosh HD:Users:personeriabogota:Documents:Personeria:2016:Julio:Propuesta logo:Logo Nuevo Personeria cuadricula-02.png">
          <a:extLst>
            <a:ext uri="{FF2B5EF4-FFF2-40B4-BE49-F238E27FC236}">
              <a16:creationId xmlns:a16="http://schemas.microsoft.com/office/drawing/2014/main" id="{7BB3C021-1E59-49C2-A017-760B24712911}"/>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4" t="7981" r="9649" b="15693"/>
        <a:stretch/>
      </xdr:blipFill>
      <xdr:spPr bwMode="auto">
        <a:xfrm>
          <a:off x="340179" y="407195"/>
          <a:ext cx="1698172" cy="621506"/>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7</xdr:row>
      <xdr:rowOff>0</xdr:rowOff>
    </xdr:from>
    <xdr:to>
      <xdr:col>10</xdr:col>
      <xdr:colOff>0</xdr:colOff>
      <xdr:row>27</xdr:row>
      <xdr:rowOff>0</xdr:rowOff>
    </xdr:to>
    <xdr:sp macro="" textlink="">
      <xdr:nvSpPr>
        <xdr:cNvPr id="2" name="AutoShape 23">
          <a:extLst>
            <a:ext uri="{FF2B5EF4-FFF2-40B4-BE49-F238E27FC236}">
              <a16:creationId xmlns:a16="http://schemas.microsoft.com/office/drawing/2014/main" id="{F318A8C8-2721-4660-923E-9E3769D78F6C}"/>
            </a:ext>
          </a:extLst>
        </xdr:cNvPr>
        <xdr:cNvSpPr>
          <a:spLocks noChangeArrowheads="1"/>
        </xdr:cNvSpPr>
      </xdr:nvSpPr>
      <xdr:spPr bwMode="auto">
        <a:xfrm>
          <a:off x="447675" y="1419225"/>
          <a:ext cx="23841075" cy="27498675"/>
        </a:xfrm>
        <a:custGeom>
          <a:avLst/>
          <a:gdLst/>
          <a:ahLst/>
          <a:cxnLst/>
          <a:rect l="0" t="0" r="0" b="0"/>
          <a:pathLst/>
        </a:custGeom>
        <a:solidFill>
          <a:srgbClr val="FFFFFF"/>
        </a:solidFill>
        <a:ln w="9525">
          <a:solidFill>
            <a:srgbClr val="000000"/>
          </a:solidFill>
          <a:round/>
          <a:headEnd/>
          <a:tailEnd/>
        </a:ln>
      </xdr:spPr>
    </xdr:sp>
    <xdr:clientData/>
  </xdr:twoCellAnchor>
  <xdr:twoCellAnchor editAs="oneCell">
    <xdr:from>
      <xdr:col>1</xdr:col>
      <xdr:colOff>247650</xdr:colOff>
      <xdr:row>2</xdr:row>
      <xdr:rowOff>0</xdr:rowOff>
    </xdr:from>
    <xdr:to>
      <xdr:col>1</xdr:col>
      <xdr:colOff>2190750</xdr:colOff>
      <xdr:row>5</xdr:row>
      <xdr:rowOff>0</xdr:rowOff>
    </xdr:to>
    <xdr:pic>
      <xdr:nvPicPr>
        <xdr:cNvPr id="3" name="Picture 4" descr="Macintosh HD:Users:personeriabogota:Documents:Personeria:2016:Julio:Propuesta logo:Logo Nuevo Personeria cuadricula-02.png">
          <a:extLst>
            <a:ext uri="{FF2B5EF4-FFF2-40B4-BE49-F238E27FC236}">
              <a16:creationId xmlns:a16="http://schemas.microsoft.com/office/drawing/2014/main" id="{74397904-C4DB-4AED-A6AF-F77B3E0EF0AA}"/>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4" t="7981" r="9649" b="15693"/>
        <a:stretch/>
      </xdr:blipFill>
      <xdr:spPr bwMode="auto">
        <a:xfrm>
          <a:off x="695325" y="428625"/>
          <a:ext cx="1943100" cy="590550"/>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7</xdr:row>
      <xdr:rowOff>0</xdr:rowOff>
    </xdr:from>
    <xdr:to>
      <xdr:col>10</xdr:col>
      <xdr:colOff>0</xdr:colOff>
      <xdr:row>26</xdr:row>
      <xdr:rowOff>0</xdr:rowOff>
    </xdr:to>
    <xdr:sp macro="" textlink="">
      <xdr:nvSpPr>
        <xdr:cNvPr id="2" name="AutoShape 23">
          <a:extLst>
            <a:ext uri="{FF2B5EF4-FFF2-40B4-BE49-F238E27FC236}">
              <a16:creationId xmlns:a16="http://schemas.microsoft.com/office/drawing/2014/main" id="{64DBD69E-FE0B-4B3B-8522-75C35408105F}"/>
            </a:ext>
          </a:extLst>
        </xdr:cNvPr>
        <xdr:cNvSpPr>
          <a:spLocks noChangeArrowheads="1"/>
        </xdr:cNvSpPr>
      </xdr:nvSpPr>
      <xdr:spPr bwMode="auto">
        <a:xfrm>
          <a:off x="285750" y="1419225"/>
          <a:ext cx="16630650" cy="13544550"/>
        </a:xfrm>
        <a:custGeom>
          <a:avLst/>
          <a:gdLst/>
          <a:ahLst/>
          <a:cxnLst/>
          <a:rect l="0" t="0" r="0" b="0"/>
          <a:pathLst/>
        </a:custGeom>
        <a:solidFill>
          <a:srgbClr val="FFFFFF"/>
        </a:solidFill>
        <a:ln w="9525">
          <a:solidFill>
            <a:srgbClr val="000000"/>
          </a:solidFill>
          <a:round/>
          <a:headEnd/>
          <a:tailEnd/>
        </a:ln>
      </xdr:spPr>
    </xdr:sp>
    <xdr:clientData/>
  </xdr:twoCellAnchor>
  <xdr:twoCellAnchor editAs="oneCell">
    <xdr:from>
      <xdr:col>1</xdr:col>
      <xdr:colOff>54428</xdr:colOff>
      <xdr:row>1</xdr:row>
      <xdr:rowOff>178594</xdr:rowOff>
    </xdr:from>
    <xdr:to>
      <xdr:col>1</xdr:col>
      <xdr:colOff>1790699</xdr:colOff>
      <xdr:row>4</xdr:row>
      <xdr:rowOff>161925</xdr:rowOff>
    </xdr:to>
    <xdr:pic>
      <xdr:nvPicPr>
        <xdr:cNvPr id="3" name="Picture 4" descr="Macintosh HD:Users:personeriabogota:Documents:Personeria:2016:Julio:Propuesta logo:Logo Nuevo Personeria cuadricula-02.png">
          <a:extLst>
            <a:ext uri="{FF2B5EF4-FFF2-40B4-BE49-F238E27FC236}">
              <a16:creationId xmlns:a16="http://schemas.microsoft.com/office/drawing/2014/main" id="{7AFDB018-AA26-4F47-85FD-10BCD74925FE}"/>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4" t="7981" r="9649" b="15693"/>
        <a:stretch/>
      </xdr:blipFill>
      <xdr:spPr bwMode="auto">
        <a:xfrm>
          <a:off x="340178" y="369094"/>
          <a:ext cx="1736271" cy="61198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0</xdr:rowOff>
    </xdr:from>
    <xdr:to>
      <xdr:col>8</xdr:col>
      <xdr:colOff>0</xdr:colOff>
      <xdr:row>8</xdr:row>
      <xdr:rowOff>0</xdr:rowOff>
    </xdr:to>
    <xdr:sp macro="" textlink="">
      <xdr:nvSpPr>
        <xdr:cNvPr id="2" name="AutoShape 23">
          <a:extLst>
            <a:ext uri="{FF2B5EF4-FFF2-40B4-BE49-F238E27FC236}">
              <a16:creationId xmlns:a16="http://schemas.microsoft.com/office/drawing/2014/main" id="{00000000-0008-0000-0100-000002000000}"/>
            </a:ext>
          </a:extLst>
        </xdr:cNvPr>
        <xdr:cNvSpPr>
          <a:spLocks noChangeArrowheads="1"/>
        </xdr:cNvSpPr>
      </xdr:nvSpPr>
      <xdr:spPr bwMode="auto">
        <a:xfrm>
          <a:off x="0" y="1190625"/>
          <a:ext cx="18859500" cy="59550300"/>
        </a:xfrm>
        <a:custGeom>
          <a:avLst/>
          <a:gdLst/>
          <a:ahLst/>
          <a:cxnLst/>
          <a:rect l="0" t="0" r="0" b="0"/>
          <a:pathLst/>
        </a:custGeom>
        <a:solidFill>
          <a:srgbClr val="FFFFFF"/>
        </a:solidFill>
        <a:ln w="9525">
          <a:solidFill>
            <a:srgbClr val="000000"/>
          </a:solidFill>
          <a:round/>
          <a:headEnd/>
          <a:tailEnd/>
        </a:ln>
      </xdr:spPr>
    </xdr:sp>
    <xdr:clientData/>
  </xdr:twoCellAnchor>
  <xdr:twoCellAnchor editAs="oneCell">
    <xdr:from>
      <xdr:col>0</xdr:col>
      <xdr:colOff>211660</xdr:colOff>
      <xdr:row>0</xdr:row>
      <xdr:rowOff>74082</xdr:rowOff>
    </xdr:from>
    <xdr:to>
      <xdr:col>2</xdr:col>
      <xdr:colOff>433917</xdr:colOff>
      <xdr:row>1</xdr:row>
      <xdr:rowOff>477190</xdr:rowOff>
    </xdr:to>
    <xdr:pic>
      <xdr:nvPicPr>
        <xdr:cNvPr id="3" name="Imagen 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660" y="74082"/>
          <a:ext cx="3508382" cy="907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7</xdr:row>
      <xdr:rowOff>0</xdr:rowOff>
    </xdr:from>
    <xdr:to>
      <xdr:col>10</xdr:col>
      <xdr:colOff>0</xdr:colOff>
      <xdr:row>17</xdr:row>
      <xdr:rowOff>0</xdr:rowOff>
    </xdr:to>
    <xdr:sp macro="" textlink="">
      <xdr:nvSpPr>
        <xdr:cNvPr id="2" name="AutoShape 23">
          <a:extLst>
            <a:ext uri="{FF2B5EF4-FFF2-40B4-BE49-F238E27FC236}">
              <a16:creationId xmlns:a16="http://schemas.microsoft.com/office/drawing/2014/main" id="{63977ADF-3AC2-4C36-9748-9A6F2901C373}"/>
            </a:ext>
          </a:extLst>
        </xdr:cNvPr>
        <xdr:cNvSpPr>
          <a:spLocks noChangeArrowheads="1"/>
        </xdr:cNvSpPr>
      </xdr:nvSpPr>
      <xdr:spPr bwMode="auto">
        <a:xfrm>
          <a:off x="285750" y="1419225"/>
          <a:ext cx="16659225" cy="10477500"/>
        </a:xfrm>
        <a:custGeom>
          <a:avLst/>
          <a:gdLst/>
          <a:ahLst/>
          <a:cxnLst/>
          <a:rect l="0" t="0" r="0" b="0"/>
          <a:pathLst/>
        </a:custGeom>
        <a:solidFill>
          <a:srgbClr val="FFFFFF"/>
        </a:solidFill>
        <a:ln w="9525">
          <a:solidFill>
            <a:srgbClr val="000000"/>
          </a:solidFill>
          <a:round/>
          <a:headEnd/>
          <a:tailEnd/>
        </a:ln>
      </xdr:spPr>
    </xdr:sp>
    <xdr:clientData/>
  </xdr:twoCellAnchor>
  <xdr:twoCellAnchor editAs="oneCell">
    <xdr:from>
      <xdr:col>1</xdr:col>
      <xdr:colOff>102053</xdr:colOff>
      <xdr:row>2</xdr:row>
      <xdr:rowOff>7144</xdr:rowOff>
    </xdr:from>
    <xdr:to>
      <xdr:col>1</xdr:col>
      <xdr:colOff>1809750</xdr:colOff>
      <xdr:row>5</xdr:row>
      <xdr:rowOff>9525</xdr:rowOff>
    </xdr:to>
    <xdr:pic>
      <xdr:nvPicPr>
        <xdr:cNvPr id="3" name="Picture 4" descr="Macintosh HD:Users:personeriabogota:Documents:Personeria:2016:Julio:Propuesta logo:Logo Nuevo Personeria cuadricula-02.png">
          <a:extLst>
            <a:ext uri="{FF2B5EF4-FFF2-40B4-BE49-F238E27FC236}">
              <a16:creationId xmlns:a16="http://schemas.microsoft.com/office/drawing/2014/main" id="{DF8219F5-BC93-4C98-B93D-AEC1D166C4F5}"/>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4" t="7981" r="9649" b="15693"/>
        <a:stretch/>
      </xdr:blipFill>
      <xdr:spPr bwMode="auto">
        <a:xfrm>
          <a:off x="387803" y="435769"/>
          <a:ext cx="1707697" cy="592931"/>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7</xdr:row>
      <xdr:rowOff>0</xdr:rowOff>
    </xdr:from>
    <xdr:to>
      <xdr:col>10</xdr:col>
      <xdr:colOff>0</xdr:colOff>
      <xdr:row>26</xdr:row>
      <xdr:rowOff>0</xdr:rowOff>
    </xdr:to>
    <xdr:sp macro="" textlink="">
      <xdr:nvSpPr>
        <xdr:cNvPr id="2" name="AutoShape 23">
          <a:extLst>
            <a:ext uri="{FF2B5EF4-FFF2-40B4-BE49-F238E27FC236}">
              <a16:creationId xmlns:a16="http://schemas.microsoft.com/office/drawing/2014/main" id="{C2ACF43D-7D1A-42D3-AC6A-E19FA8D7FCA5}"/>
            </a:ext>
          </a:extLst>
        </xdr:cNvPr>
        <xdr:cNvSpPr>
          <a:spLocks noChangeArrowheads="1"/>
        </xdr:cNvSpPr>
      </xdr:nvSpPr>
      <xdr:spPr bwMode="auto">
        <a:xfrm>
          <a:off x="285750" y="1419225"/>
          <a:ext cx="17106900" cy="29156025"/>
        </a:xfrm>
        <a:custGeom>
          <a:avLst/>
          <a:gdLst/>
          <a:ahLst/>
          <a:cxnLst/>
          <a:rect l="0" t="0" r="0" b="0"/>
          <a:pathLst/>
        </a:custGeom>
        <a:solidFill>
          <a:srgbClr val="FFFFFF"/>
        </a:solidFill>
        <a:ln w="9525">
          <a:solidFill>
            <a:srgbClr val="000000"/>
          </a:solidFill>
          <a:round/>
          <a:headEnd/>
          <a:tailEnd/>
        </a:ln>
      </xdr:spPr>
    </xdr:sp>
    <xdr:clientData/>
  </xdr:twoCellAnchor>
  <xdr:twoCellAnchor editAs="oneCell">
    <xdr:from>
      <xdr:col>1</xdr:col>
      <xdr:colOff>233723</xdr:colOff>
      <xdr:row>1</xdr:row>
      <xdr:rowOff>189799</xdr:rowOff>
    </xdr:from>
    <xdr:to>
      <xdr:col>1</xdr:col>
      <xdr:colOff>2510118</xdr:colOff>
      <xdr:row>5</xdr:row>
      <xdr:rowOff>56029</xdr:rowOff>
    </xdr:to>
    <xdr:pic>
      <xdr:nvPicPr>
        <xdr:cNvPr id="3" name="Picture 4" descr="Macintosh HD:Users:personeriabogota:Documents:Personeria:2016:Julio:Propuesta logo:Logo Nuevo Personeria cuadricula-02.png">
          <a:extLst>
            <a:ext uri="{FF2B5EF4-FFF2-40B4-BE49-F238E27FC236}">
              <a16:creationId xmlns:a16="http://schemas.microsoft.com/office/drawing/2014/main" id="{E6B61C4C-4106-47EA-8C32-B349CBFEAD2A}"/>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4" t="7981" r="9649" b="15693"/>
        <a:stretch/>
      </xdr:blipFill>
      <xdr:spPr bwMode="auto">
        <a:xfrm>
          <a:off x="525076" y="380299"/>
          <a:ext cx="2276395" cy="717877"/>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7</xdr:row>
      <xdr:rowOff>0</xdr:rowOff>
    </xdr:from>
    <xdr:to>
      <xdr:col>10</xdr:col>
      <xdr:colOff>0</xdr:colOff>
      <xdr:row>18</xdr:row>
      <xdr:rowOff>0</xdr:rowOff>
    </xdr:to>
    <xdr:sp macro="" textlink="">
      <xdr:nvSpPr>
        <xdr:cNvPr id="2" name="AutoShape 23">
          <a:extLst>
            <a:ext uri="{FF2B5EF4-FFF2-40B4-BE49-F238E27FC236}">
              <a16:creationId xmlns:a16="http://schemas.microsoft.com/office/drawing/2014/main" id="{402D1D16-03AC-4EDE-AD0B-4DF293E5A0A8}"/>
            </a:ext>
          </a:extLst>
        </xdr:cNvPr>
        <xdr:cNvSpPr>
          <a:spLocks noChangeArrowheads="1"/>
        </xdr:cNvSpPr>
      </xdr:nvSpPr>
      <xdr:spPr bwMode="auto">
        <a:xfrm>
          <a:off x="200025" y="1419225"/>
          <a:ext cx="17125950" cy="14611350"/>
        </a:xfrm>
        <a:custGeom>
          <a:avLst/>
          <a:gdLst/>
          <a:ahLst/>
          <a:cxnLst/>
          <a:rect l="0" t="0" r="0" b="0"/>
          <a:pathLst/>
        </a:custGeom>
        <a:solidFill>
          <a:srgbClr val="FFFFFF"/>
        </a:solidFill>
        <a:ln w="9525">
          <a:solidFill>
            <a:srgbClr val="000000"/>
          </a:solidFill>
          <a:round/>
          <a:headEnd/>
          <a:tailEnd/>
        </a:ln>
      </xdr:spPr>
    </xdr:sp>
    <xdr:clientData/>
  </xdr:twoCellAnchor>
  <xdr:twoCellAnchor editAs="oneCell">
    <xdr:from>
      <xdr:col>1</xdr:col>
      <xdr:colOff>54428</xdr:colOff>
      <xdr:row>1</xdr:row>
      <xdr:rowOff>178594</xdr:rowOff>
    </xdr:from>
    <xdr:to>
      <xdr:col>2</xdr:col>
      <xdr:colOff>749754</xdr:colOff>
      <xdr:row>5</xdr:row>
      <xdr:rowOff>12926</xdr:rowOff>
    </xdr:to>
    <xdr:pic>
      <xdr:nvPicPr>
        <xdr:cNvPr id="3" name="Picture 4" descr="Macintosh HD:Users:personeriabogota:Documents:Personeria:2016:Julio:Propuesta logo:Logo Nuevo Personeria cuadricula-02.png">
          <a:extLst>
            <a:ext uri="{FF2B5EF4-FFF2-40B4-BE49-F238E27FC236}">
              <a16:creationId xmlns:a16="http://schemas.microsoft.com/office/drawing/2014/main" id="{7CA27DA0-A8A4-48E5-9316-1945355DFCB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4" t="7981" r="9649" b="15693"/>
        <a:stretch/>
      </xdr:blipFill>
      <xdr:spPr bwMode="auto">
        <a:xfrm>
          <a:off x="254453" y="369094"/>
          <a:ext cx="1809751" cy="624907"/>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7</xdr:row>
      <xdr:rowOff>0</xdr:rowOff>
    </xdr:from>
    <xdr:to>
      <xdr:col>10</xdr:col>
      <xdr:colOff>0</xdr:colOff>
      <xdr:row>13</xdr:row>
      <xdr:rowOff>0</xdr:rowOff>
    </xdr:to>
    <xdr:sp macro="" textlink="">
      <xdr:nvSpPr>
        <xdr:cNvPr id="2" name="AutoShape 23">
          <a:extLst>
            <a:ext uri="{FF2B5EF4-FFF2-40B4-BE49-F238E27FC236}">
              <a16:creationId xmlns:a16="http://schemas.microsoft.com/office/drawing/2014/main" id="{8C5A696A-BF36-493B-9786-8FF880524280}"/>
            </a:ext>
          </a:extLst>
        </xdr:cNvPr>
        <xdr:cNvSpPr>
          <a:spLocks noChangeArrowheads="1"/>
        </xdr:cNvSpPr>
      </xdr:nvSpPr>
      <xdr:spPr bwMode="auto">
        <a:xfrm>
          <a:off x="285750" y="1419225"/>
          <a:ext cx="18116550" cy="11087100"/>
        </a:xfrm>
        <a:custGeom>
          <a:avLst/>
          <a:gdLst/>
          <a:ahLst/>
          <a:cxnLst/>
          <a:rect l="0" t="0" r="0" b="0"/>
          <a:pathLst/>
        </a:custGeom>
        <a:solidFill>
          <a:srgbClr val="FFFFFF"/>
        </a:solidFill>
        <a:ln w="9525">
          <a:solidFill>
            <a:srgbClr val="000000"/>
          </a:solidFill>
          <a:round/>
          <a:headEnd/>
          <a:tailEnd/>
        </a:ln>
      </xdr:spPr>
    </xdr:sp>
    <xdr:clientData/>
  </xdr:twoCellAnchor>
  <xdr:twoCellAnchor editAs="oneCell">
    <xdr:from>
      <xdr:col>1</xdr:col>
      <xdr:colOff>54428</xdr:colOff>
      <xdr:row>1</xdr:row>
      <xdr:rowOff>178594</xdr:rowOff>
    </xdr:from>
    <xdr:to>
      <xdr:col>1</xdr:col>
      <xdr:colOff>2314575</xdr:colOff>
      <xdr:row>5</xdr:row>
      <xdr:rowOff>12926</xdr:rowOff>
    </xdr:to>
    <xdr:pic>
      <xdr:nvPicPr>
        <xdr:cNvPr id="3" name="Picture 4" descr="Macintosh HD:Users:personeriabogota:Documents:Personeria:2016:Julio:Propuesta logo:Logo Nuevo Personeria cuadricula-02.png">
          <a:extLst>
            <a:ext uri="{FF2B5EF4-FFF2-40B4-BE49-F238E27FC236}">
              <a16:creationId xmlns:a16="http://schemas.microsoft.com/office/drawing/2014/main" id="{E28CEFBC-3B85-45CE-9EDA-6316EB63A339}"/>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4" t="7981" r="9649" b="15693"/>
        <a:stretch/>
      </xdr:blipFill>
      <xdr:spPr bwMode="auto">
        <a:xfrm>
          <a:off x="340178" y="407194"/>
          <a:ext cx="2260147" cy="624907"/>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7</xdr:row>
      <xdr:rowOff>0</xdr:rowOff>
    </xdr:from>
    <xdr:to>
      <xdr:col>10</xdr:col>
      <xdr:colOff>0</xdr:colOff>
      <xdr:row>14</xdr:row>
      <xdr:rowOff>0</xdr:rowOff>
    </xdr:to>
    <xdr:sp macro="" textlink="">
      <xdr:nvSpPr>
        <xdr:cNvPr id="2" name="AutoShape 23">
          <a:extLst>
            <a:ext uri="{FF2B5EF4-FFF2-40B4-BE49-F238E27FC236}">
              <a16:creationId xmlns:a16="http://schemas.microsoft.com/office/drawing/2014/main" id="{4EE30E02-AD12-4946-B755-D953199A4ECE}"/>
            </a:ext>
          </a:extLst>
        </xdr:cNvPr>
        <xdr:cNvSpPr>
          <a:spLocks noChangeArrowheads="1"/>
        </xdr:cNvSpPr>
      </xdr:nvSpPr>
      <xdr:spPr bwMode="auto">
        <a:xfrm>
          <a:off x="285750" y="1419225"/>
          <a:ext cx="16630650" cy="16525875"/>
        </a:xfrm>
        <a:custGeom>
          <a:avLst/>
          <a:gdLst/>
          <a:ahLst/>
          <a:cxnLst/>
          <a:rect l="0" t="0" r="0" b="0"/>
          <a:pathLst/>
        </a:custGeom>
        <a:solidFill>
          <a:srgbClr val="FFFFFF"/>
        </a:solidFill>
        <a:ln w="9525">
          <a:solidFill>
            <a:srgbClr val="000000"/>
          </a:solidFill>
          <a:round/>
          <a:headEnd/>
          <a:tailEnd/>
        </a:ln>
      </xdr:spPr>
    </xdr:sp>
    <xdr:clientData/>
  </xdr:twoCellAnchor>
  <xdr:twoCellAnchor editAs="oneCell">
    <xdr:from>
      <xdr:col>1</xdr:col>
      <xdr:colOff>54428</xdr:colOff>
      <xdr:row>1</xdr:row>
      <xdr:rowOff>178594</xdr:rowOff>
    </xdr:from>
    <xdr:to>
      <xdr:col>1</xdr:col>
      <xdr:colOff>1748118</xdr:colOff>
      <xdr:row>5</xdr:row>
      <xdr:rowOff>22412</xdr:rowOff>
    </xdr:to>
    <xdr:pic>
      <xdr:nvPicPr>
        <xdr:cNvPr id="3" name="Picture 4" descr="Macintosh HD:Users:personeriabogota:Documents:Personeria:2016:Julio:Propuesta logo:Logo Nuevo Personeria cuadricula-02.png">
          <a:extLst>
            <a:ext uri="{FF2B5EF4-FFF2-40B4-BE49-F238E27FC236}">
              <a16:creationId xmlns:a16="http://schemas.microsoft.com/office/drawing/2014/main" id="{4B7EAA5B-5396-45E4-A38D-56E7406C4D4E}"/>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4" t="7981" r="9649" b="15693"/>
        <a:stretch/>
      </xdr:blipFill>
      <xdr:spPr bwMode="auto">
        <a:xfrm>
          <a:off x="345781" y="402712"/>
          <a:ext cx="1693690" cy="639435"/>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7</xdr:row>
      <xdr:rowOff>0</xdr:rowOff>
    </xdr:from>
    <xdr:to>
      <xdr:col>10</xdr:col>
      <xdr:colOff>0</xdr:colOff>
      <xdr:row>17</xdr:row>
      <xdr:rowOff>0</xdr:rowOff>
    </xdr:to>
    <xdr:sp macro="" textlink="">
      <xdr:nvSpPr>
        <xdr:cNvPr id="2" name="AutoShape 23">
          <a:extLst>
            <a:ext uri="{FF2B5EF4-FFF2-40B4-BE49-F238E27FC236}">
              <a16:creationId xmlns:a16="http://schemas.microsoft.com/office/drawing/2014/main" id="{26918B5F-4566-4DB5-9876-99FB34BE247E}"/>
            </a:ext>
          </a:extLst>
        </xdr:cNvPr>
        <xdr:cNvSpPr>
          <a:spLocks noChangeArrowheads="1"/>
        </xdr:cNvSpPr>
      </xdr:nvSpPr>
      <xdr:spPr bwMode="auto">
        <a:xfrm>
          <a:off x="285750" y="1419225"/>
          <a:ext cx="15497175" cy="13049250"/>
        </a:xfrm>
        <a:custGeom>
          <a:avLst/>
          <a:gdLst/>
          <a:ahLst/>
          <a:cxnLst/>
          <a:rect l="0" t="0" r="0" b="0"/>
          <a:pathLst/>
        </a:custGeom>
        <a:solidFill>
          <a:srgbClr val="FFFFFF"/>
        </a:solidFill>
        <a:ln w="9525">
          <a:solidFill>
            <a:srgbClr val="000000"/>
          </a:solidFill>
          <a:round/>
          <a:headEnd/>
          <a:tailEnd/>
        </a:ln>
      </xdr:spPr>
    </xdr:sp>
    <xdr:clientData/>
  </xdr:twoCellAnchor>
  <xdr:twoCellAnchor editAs="oneCell">
    <xdr:from>
      <xdr:col>1</xdr:col>
      <xdr:colOff>238125</xdr:colOff>
      <xdr:row>1</xdr:row>
      <xdr:rowOff>169070</xdr:rowOff>
    </xdr:from>
    <xdr:to>
      <xdr:col>1</xdr:col>
      <xdr:colOff>2124075</xdr:colOff>
      <xdr:row>5</xdr:row>
      <xdr:rowOff>0</xdr:rowOff>
    </xdr:to>
    <xdr:pic>
      <xdr:nvPicPr>
        <xdr:cNvPr id="3" name="Picture 4" descr="Macintosh HD:Users:personeriabogota:Documents:Personeria:2016:Julio:Propuesta logo:Logo Nuevo Personeria cuadricula-02.png">
          <a:extLst>
            <a:ext uri="{FF2B5EF4-FFF2-40B4-BE49-F238E27FC236}">
              <a16:creationId xmlns:a16="http://schemas.microsoft.com/office/drawing/2014/main" id="{87230925-09A4-48E2-B253-38436AD3BBD4}"/>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4" t="7981" r="9649" b="15693"/>
        <a:stretch/>
      </xdr:blipFill>
      <xdr:spPr bwMode="auto">
        <a:xfrm>
          <a:off x="523875" y="397670"/>
          <a:ext cx="1885950" cy="611980"/>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7</xdr:row>
      <xdr:rowOff>0</xdr:rowOff>
    </xdr:from>
    <xdr:to>
      <xdr:col>10</xdr:col>
      <xdr:colOff>0</xdr:colOff>
      <xdr:row>17</xdr:row>
      <xdr:rowOff>0</xdr:rowOff>
    </xdr:to>
    <xdr:sp macro="" textlink="">
      <xdr:nvSpPr>
        <xdr:cNvPr id="2" name="AutoShape 23">
          <a:extLst>
            <a:ext uri="{FF2B5EF4-FFF2-40B4-BE49-F238E27FC236}">
              <a16:creationId xmlns:a16="http://schemas.microsoft.com/office/drawing/2014/main" id="{9F7CB373-92BD-4A04-A611-10FF24542B48}"/>
            </a:ext>
          </a:extLst>
        </xdr:cNvPr>
        <xdr:cNvSpPr>
          <a:spLocks noChangeArrowheads="1"/>
        </xdr:cNvSpPr>
      </xdr:nvSpPr>
      <xdr:spPr bwMode="auto">
        <a:xfrm>
          <a:off x="285750" y="1419225"/>
          <a:ext cx="19469100" cy="11315700"/>
        </a:xfrm>
        <a:custGeom>
          <a:avLst/>
          <a:gdLst/>
          <a:ahLst/>
          <a:cxnLst/>
          <a:rect l="0" t="0" r="0" b="0"/>
          <a:pathLst/>
        </a:custGeom>
        <a:solidFill>
          <a:srgbClr val="FFFFFF"/>
        </a:solidFill>
        <a:ln w="9525">
          <a:solidFill>
            <a:srgbClr val="000000"/>
          </a:solidFill>
          <a:round/>
          <a:headEnd/>
          <a:tailEnd/>
        </a:ln>
      </xdr:spPr>
    </xdr:sp>
    <xdr:clientData/>
  </xdr:twoCellAnchor>
  <xdr:twoCellAnchor editAs="oneCell">
    <xdr:from>
      <xdr:col>1</xdr:col>
      <xdr:colOff>314202</xdr:colOff>
      <xdr:row>1</xdr:row>
      <xdr:rowOff>143958</xdr:rowOff>
    </xdr:from>
    <xdr:to>
      <xdr:col>1</xdr:col>
      <xdr:colOff>2805546</xdr:colOff>
      <xdr:row>5</xdr:row>
      <xdr:rowOff>17318</xdr:rowOff>
    </xdr:to>
    <xdr:pic>
      <xdr:nvPicPr>
        <xdr:cNvPr id="3" name="Picture 4" descr="Macintosh HD:Users:personeriabogota:Documents:Personeria:2016:Julio:Propuesta logo:Logo Nuevo Personeria cuadricula-02.png">
          <a:extLst>
            <a:ext uri="{FF2B5EF4-FFF2-40B4-BE49-F238E27FC236}">
              <a16:creationId xmlns:a16="http://schemas.microsoft.com/office/drawing/2014/main" id="{8BE3C7E6-7ECB-43F3-8FC0-29148F676AD5}"/>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4" t="7981" r="9649" b="15693"/>
        <a:stretch/>
      </xdr:blipFill>
      <xdr:spPr bwMode="auto">
        <a:xfrm>
          <a:off x="608611" y="369094"/>
          <a:ext cx="2491344" cy="687315"/>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7</xdr:row>
      <xdr:rowOff>0</xdr:rowOff>
    </xdr:from>
    <xdr:to>
      <xdr:col>10</xdr:col>
      <xdr:colOff>0</xdr:colOff>
      <xdr:row>15</xdr:row>
      <xdr:rowOff>0</xdr:rowOff>
    </xdr:to>
    <xdr:sp macro="" textlink="">
      <xdr:nvSpPr>
        <xdr:cNvPr id="2" name="AutoShape 23">
          <a:extLst>
            <a:ext uri="{FF2B5EF4-FFF2-40B4-BE49-F238E27FC236}">
              <a16:creationId xmlns:a16="http://schemas.microsoft.com/office/drawing/2014/main" id="{C6041A6A-8CE3-4D80-8313-595066D282C8}"/>
            </a:ext>
          </a:extLst>
        </xdr:cNvPr>
        <xdr:cNvSpPr>
          <a:spLocks noChangeArrowheads="1"/>
        </xdr:cNvSpPr>
      </xdr:nvSpPr>
      <xdr:spPr bwMode="auto">
        <a:xfrm>
          <a:off x="285750" y="1419225"/>
          <a:ext cx="16659225" cy="16640175"/>
        </a:xfrm>
        <a:custGeom>
          <a:avLst/>
          <a:gdLst/>
          <a:ahLst/>
          <a:cxnLst/>
          <a:rect l="0" t="0" r="0" b="0"/>
          <a:pathLst/>
        </a:custGeom>
        <a:solidFill>
          <a:srgbClr val="FFFFFF"/>
        </a:solidFill>
        <a:ln w="9525">
          <a:solidFill>
            <a:srgbClr val="000000"/>
          </a:solidFill>
          <a:round/>
          <a:headEnd/>
          <a:tailEnd/>
        </a:ln>
      </xdr:spPr>
    </xdr:sp>
    <xdr:clientData/>
  </xdr:twoCellAnchor>
  <xdr:twoCellAnchor editAs="oneCell">
    <xdr:from>
      <xdr:col>1</xdr:col>
      <xdr:colOff>54428</xdr:colOff>
      <xdr:row>1</xdr:row>
      <xdr:rowOff>178595</xdr:rowOff>
    </xdr:from>
    <xdr:to>
      <xdr:col>1</xdr:col>
      <xdr:colOff>1819275</xdr:colOff>
      <xdr:row>5</xdr:row>
      <xdr:rowOff>9526</xdr:rowOff>
    </xdr:to>
    <xdr:pic>
      <xdr:nvPicPr>
        <xdr:cNvPr id="3" name="Picture 4" descr="Macintosh HD:Users:personeriabogota:Documents:Personeria:2016:Julio:Propuesta logo:Logo Nuevo Personeria cuadricula-02.png">
          <a:extLst>
            <a:ext uri="{FF2B5EF4-FFF2-40B4-BE49-F238E27FC236}">
              <a16:creationId xmlns:a16="http://schemas.microsoft.com/office/drawing/2014/main" id="{DDA6A9BC-E00A-4486-928B-DC5BEF28646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4" t="7981" r="9649" b="15693"/>
        <a:stretch/>
      </xdr:blipFill>
      <xdr:spPr bwMode="auto">
        <a:xfrm>
          <a:off x="340178" y="407195"/>
          <a:ext cx="1764847" cy="621506"/>
        </a:xfrm>
        <a:prstGeom prst="rect">
          <a:avLst/>
        </a:prstGeom>
        <a:noFill/>
        <a:ln>
          <a:noFill/>
        </a:ln>
      </xdr:spPr>
    </xdr:pic>
    <xdr:clientData/>
  </xdr:twoCellAnchor>
  <xdr:twoCellAnchor>
    <xdr:from>
      <xdr:col>1</xdr:col>
      <xdr:colOff>0</xdr:colOff>
      <xdr:row>7</xdr:row>
      <xdr:rowOff>0</xdr:rowOff>
    </xdr:from>
    <xdr:to>
      <xdr:col>10</xdr:col>
      <xdr:colOff>0</xdr:colOff>
      <xdr:row>15</xdr:row>
      <xdr:rowOff>0</xdr:rowOff>
    </xdr:to>
    <xdr:sp macro="" textlink="">
      <xdr:nvSpPr>
        <xdr:cNvPr id="4" name="AutoShape 23">
          <a:extLst>
            <a:ext uri="{FF2B5EF4-FFF2-40B4-BE49-F238E27FC236}">
              <a16:creationId xmlns:a16="http://schemas.microsoft.com/office/drawing/2014/main" id="{925EABD1-D34F-4934-9236-ECB6AE84D2A7}"/>
            </a:ext>
          </a:extLst>
        </xdr:cNvPr>
        <xdr:cNvSpPr>
          <a:spLocks noChangeArrowheads="1"/>
        </xdr:cNvSpPr>
      </xdr:nvSpPr>
      <xdr:spPr bwMode="auto">
        <a:xfrm>
          <a:off x="285750" y="1419225"/>
          <a:ext cx="16659225" cy="16640175"/>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0</xdr:colOff>
      <xdr:row>7</xdr:row>
      <xdr:rowOff>0</xdr:rowOff>
    </xdr:from>
    <xdr:to>
      <xdr:col>10</xdr:col>
      <xdr:colOff>0</xdr:colOff>
      <xdr:row>17</xdr:row>
      <xdr:rowOff>0</xdr:rowOff>
    </xdr:to>
    <xdr:sp macro="" textlink="">
      <xdr:nvSpPr>
        <xdr:cNvPr id="2" name="AutoShape 23">
          <a:extLst>
            <a:ext uri="{FF2B5EF4-FFF2-40B4-BE49-F238E27FC236}">
              <a16:creationId xmlns:a16="http://schemas.microsoft.com/office/drawing/2014/main" id="{4126BA05-26C5-4DA4-8C51-9998DBA548BF}"/>
            </a:ext>
          </a:extLst>
        </xdr:cNvPr>
        <xdr:cNvSpPr>
          <a:spLocks noChangeArrowheads="1"/>
        </xdr:cNvSpPr>
      </xdr:nvSpPr>
      <xdr:spPr bwMode="auto">
        <a:xfrm>
          <a:off x="285750" y="1419225"/>
          <a:ext cx="16659225" cy="10477500"/>
        </a:xfrm>
        <a:custGeom>
          <a:avLst/>
          <a:gdLst/>
          <a:ahLst/>
          <a:cxnLst/>
          <a:rect l="0" t="0" r="0" b="0"/>
          <a:pathLst/>
        </a:custGeom>
        <a:solidFill>
          <a:srgbClr val="FFFFFF"/>
        </a:solidFill>
        <a:ln w="9525">
          <a:solidFill>
            <a:srgbClr val="000000"/>
          </a:solidFill>
          <a:round/>
          <a:headEnd/>
          <a:tailEnd/>
        </a:ln>
      </xdr:spPr>
    </xdr:sp>
    <xdr:clientData/>
  </xdr:twoCellAnchor>
  <xdr:twoCellAnchor editAs="oneCell">
    <xdr:from>
      <xdr:col>1</xdr:col>
      <xdr:colOff>54429</xdr:colOff>
      <xdr:row>1</xdr:row>
      <xdr:rowOff>178594</xdr:rowOff>
    </xdr:from>
    <xdr:to>
      <xdr:col>1</xdr:col>
      <xdr:colOff>1657351</xdr:colOff>
      <xdr:row>4</xdr:row>
      <xdr:rowOff>161925</xdr:rowOff>
    </xdr:to>
    <xdr:pic>
      <xdr:nvPicPr>
        <xdr:cNvPr id="3" name="Picture 4" descr="Macintosh HD:Users:personeriabogota:Documents:Personeria:2016:Julio:Propuesta logo:Logo Nuevo Personeria cuadricula-02.png">
          <a:extLst>
            <a:ext uri="{FF2B5EF4-FFF2-40B4-BE49-F238E27FC236}">
              <a16:creationId xmlns:a16="http://schemas.microsoft.com/office/drawing/2014/main" id="{8AD92B0F-147F-48BB-831D-704369A03439}"/>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4" t="7981" r="9649" b="15693"/>
        <a:stretch/>
      </xdr:blipFill>
      <xdr:spPr bwMode="auto">
        <a:xfrm>
          <a:off x="340179" y="407194"/>
          <a:ext cx="1602922" cy="573881"/>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xdr:from>
      <xdr:col>1</xdr:col>
      <xdr:colOff>0</xdr:colOff>
      <xdr:row>7</xdr:row>
      <xdr:rowOff>0</xdr:rowOff>
    </xdr:from>
    <xdr:to>
      <xdr:col>10</xdr:col>
      <xdr:colOff>0</xdr:colOff>
      <xdr:row>24</xdr:row>
      <xdr:rowOff>0</xdr:rowOff>
    </xdr:to>
    <xdr:sp macro="" textlink="">
      <xdr:nvSpPr>
        <xdr:cNvPr id="2" name="AutoShape 23">
          <a:extLst>
            <a:ext uri="{FF2B5EF4-FFF2-40B4-BE49-F238E27FC236}">
              <a16:creationId xmlns:a16="http://schemas.microsoft.com/office/drawing/2014/main" id="{F9A7ECC3-9013-48C6-A72E-2AF362AA71BD}"/>
            </a:ext>
          </a:extLst>
        </xdr:cNvPr>
        <xdr:cNvSpPr>
          <a:spLocks noChangeArrowheads="1"/>
        </xdr:cNvSpPr>
      </xdr:nvSpPr>
      <xdr:spPr bwMode="auto">
        <a:xfrm>
          <a:off x="285750" y="1419225"/>
          <a:ext cx="16659225" cy="23564850"/>
        </a:xfrm>
        <a:custGeom>
          <a:avLst/>
          <a:gdLst/>
          <a:ahLst/>
          <a:cxnLst/>
          <a:rect l="0" t="0" r="0" b="0"/>
          <a:pathLst/>
        </a:custGeom>
        <a:solidFill>
          <a:srgbClr val="FFFFFF"/>
        </a:solidFill>
        <a:ln w="9525">
          <a:solidFill>
            <a:srgbClr val="000000"/>
          </a:solidFill>
          <a:round/>
          <a:headEnd/>
          <a:tailEnd/>
        </a:ln>
      </xdr:spPr>
    </xdr:sp>
    <xdr:clientData/>
  </xdr:twoCellAnchor>
  <xdr:twoCellAnchor editAs="oneCell">
    <xdr:from>
      <xdr:col>1</xdr:col>
      <xdr:colOff>83004</xdr:colOff>
      <xdr:row>1</xdr:row>
      <xdr:rowOff>178595</xdr:rowOff>
    </xdr:from>
    <xdr:to>
      <xdr:col>1</xdr:col>
      <xdr:colOff>1781176</xdr:colOff>
      <xdr:row>5</xdr:row>
      <xdr:rowOff>1</xdr:rowOff>
    </xdr:to>
    <xdr:pic>
      <xdr:nvPicPr>
        <xdr:cNvPr id="3" name="Picture 4" descr="Macintosh HD:Users:personeriabogota:Documents:Personeria:2016:Julio:Propuesta logo:Logo Nuevo Personeria cuadricula-02.png">
          <a:extLst>
            <a:ext uri="{FF2B5EF4-FFF2-40B4-BE49-F238E27FC236}">
              <a16:creationId xmlns:a16="http://schemas.microsoft.com/office/drawing/2014/main" id="{1BDD1A7E-0330-49FC-8639-E0BE3ED0CF4E}"/>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4" t="7981" r="9649" b="15693"/>
        <a:stretch/>
      </xdr:blipFill>
      <xdr:spPr bwMode="auto">
        <a:xfrm>
          <a:off x="368754" y="407195"/>
          <a:ext cx="1698172" cy="60245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xdr:row>
      <xdr:rowOff>0</xdr:rowOff>
    </xdr:from>
    <xdr:to>
      <xdr:col>8</xdr:col>
      <xdr:colOff>0</xdr:colOff>
      <xdr:row>30</xdr:row>
      <xdr:rowOff>0</xdr:rowOff>
    </xdr:to>
    <xdr:sp macro="" textlink="">
      <xdr:nvSpPr>
        <xdr:cNvPr id="2" name="AutoShape 23">
          <a:extLst>
            <a:ext uri="{FF2B5EF4-FFF2-40B4-BE49-F238E27FC236}">
              <a16:creationId xmlns:a16="http://schemas.microsoft.com/office/drawing/2014/main" id="{00000000-0008-0000-0200-000002000000}"/>
            </a:ext>
          </a:extLst>
        </xdr:cNvPr>
        <xdr:cNvSpPr>
          <a:spLocks noChangeArrowheads="1"/>
        </xdr:cNvSpPr>
      </xdr:nvSpPr>
      <xdr:spPr bwMode="auto">
        <a:xfrm>
          <a:off x="0" y="1190625"/>
          <a:ext cx="18859500" cy="59550300"/>
        </a:xfrm>
        <a:custGeom>
          <a:avLst/>
          <a:gdLst/>
          <a:ahLst/>
          <a:cxnLst/>
          <a:rect l="0" t="0" r="0" b="0"/>
          <a:pathLst/>
        </a:custGeom>
        <a:solidFill>
          <a:srgbClr val="FFFFFF"/>
        </a:solidFill>
        <a:ln w="9525">
          <a:solidFill>
            <a:srgbClr val="000000"/>
          </a:solidFill>
          <a:round/>
          <a:headEnd/>
          <a:tailEnd/>
        </a:ln>
      </xdr:spPr>
    </xdr:sp>
    <xdr:clientData/>
  </xdr:twoCellAnchor>
  <xdr:twoCellAnchor editAs="oneCell">
    <xdr:from>
      <xdr:col>0</xdr:col>
      <xdr:colOff>211660</xdr:colOff>
      <xdr:row>0</xdr:row>
      <xdr:rowOff>74082</xdr:rowOff>
    </xdr:from>
    <xdr:to>
      <xdr:col>2</xdr:col>
      <xdr:colOff>433917</xdr:colOff>
      <xdr:row>1</xdr:row>
      <xdr:rowOff>477190</xdr:rowOff>
    </xdr:to>
    <xdr:pic>
      <xdr:nvPicPr>
        <xdr:cNvPr id="3" name="Imagen 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660" y="74082"/>
          <a:ext cx="3508382" cy="907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54428</xdr:colOff>
      <xdr:row>1</xdr:row>
      <xdr:rowOff>178594</xdr:rowOff>
    </xdr:from>
    <xdr:to>
      <xdr:col>1</xdr:col>
      <xdr:colOff>1864179</xdr:colOff>
      <xdr:row>5</xdr:row>
      <xdr:rowOff>3401</xdr:rowOff>
    </xdr:to>
    <xdr:pic>
      <xdr:nvPicPr>
        <xdr:cNvPr id="2" name="Picture 4" descr="Macintosh HD:Users:personeriabogota:Documents:Personeria:2016:Julio:Propuesta logo:Logo Nuevo Personeria cuadricula-02.png">
          <a:extLst>
            <a:ext uri="{FF2B5EF4-FFF2-40B4-BE49-F238E27FC236}">
              <a16:creationId xmlns:a16="http://schemas.microsoft.com/office/drawing/2014/main" id="{00000000-0008-0000-0F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4" t="7981" r="9649" b="15693"/>
        <a:stretch/>
      </xdr:blipFill>
      <xdr:spPr bwMode="auto">
        <a:xfrm>
          <a:off x="340178" y="273844"/>
          <a:ext cx="1809751" cy="624907"/>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57150</xdr:colOff>
      <xdr:row>1</xdr:row>
      <xdr:rowOff>190500</xdr:rowOff>
    </xdr:from>
    <xdr:to>
      <xdr:col>2</xdr:col>
      <xdr:colOff>914401</xdr:colOff>
      <xdr:row>5</xdr:row>
      <xdr:rowOff>15307</xdr:rowOff>
    </xdr:to>
    <xdr:pic>
      <xdr:nvPicPr>
        <xdr:cNvPr id="2" name="Picture 4" descr="Macintosh HD:Users:personeriabogota:Documents:Personeria:2016:Julio:Propuesta logo:Logo Nuevo Personeria cuadricula-02.png">
          <a:extLst>
            <a:ext uri="{FF2B5EF4-FFF2-40B4-BE49-F238E27FC236}">
              <a16:creationId xmlns:a16="http://schemas.microsoft.com/office/drawing/2014/main" id="{00000000-0008-0000-1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4" t="7981" r="9649" b="15693"/>
        <a:stretch/>
      </xdr:blipFill>
      <xdr:spPr bwMode="auto">
        <a:xfrm>
          <a:off x="342900" y="285750"/>
          <a:ext cx="1809751" cy="624907"/>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0</xdr:rowOff>
    </xdr:from>
    <xdr:to>
      <xdr:col>8</xdr:col>
      <xdr:colOff>0</xdr:colOff>
      <xdr:row>8</xdr:row>
      <xdr:rowOff>0</xdr:rowOff>
    </xdr:to>
    <xdr:sp macro="" textlink="">
      <xdr:nvSpPr>
        <xdr:cNvPr id="2" name="AutoShape 23">
          <a:extLst>
            <a:ext uri="{FF2B5EF4-FFF2-40B4-BE49-F238E27FC236}">
              <a16:creationId xmlns:a16="http://schemas.microsoft.com/office/drawing/2014/main" id="{00000000-0008-0000-0300-000002000000}"/>
            </a:ext>
          </a:extLst>
        </xdr:cNvPr>
        <xdr:cNvSpPr>
          <a:spLocks noChangeArrowheads="1"/>
        </xdr:cNvSpPr>
      </xdr:nvSpPr>
      <xdr:spPr bwMode="auto">
        <a:xfrm>
          <a:off x="0" y="1190625"/>
          <a:ext cx="18859500" cy="59550300"/>
        </a:xfrm>
        <a:custGeom>
          <a:avLst/>
          <a:gdLst/>
          <a:ahLst/>
          <a:cxnLst/>
          <a:rect l="0" t="0" r="0" b="0"/>
          <a:pathLst/>
        </a:custGeom>
        <a:solidFill>
          <a:srgbClr val="FFFFFF"/>
        </a:solidFill>
        <a:ln w="9525">
          <a:solidFill>
            <a:srgbClr val="000000"/>
          </a:solidFill>
          <a:round/>
          <a:headEnd/>
          <a:tailEnd/>
        </a:ln>
      </xdr:spPr>
    </xdr:sp>
    <xdr:clientData/>
  </xdr:twoCellAnchor>
  <xdr:twoCellAnchor editAs="oneCell">
    <xdr:from>
      <xdr:col>0</xdr:col>
      <xdr:colOff>211660</xdr:colOff>
      <xdr:row>0</xdr:row>
      <xdr:rowOff>74082</xdr:rowOff>
    </xdr:from>
    <xdr:to>
      <xdr:col>2</xdr:col>
      <xdr:colOff>433917</xdr:colOff>
      <xdr:row>1</xdr:row>
      <xdr:rowOff>477190</xdr:rowOff>
    </xdr:to>
    <xdr:pic>
      <xdr:nvPicPr>
        <xdr:cNvPr id="3" name="Imagen 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660" y="74082"/>
          <a:ext cx="3508382" cy="907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xdr:row>
      <xdr:rowOff>0</xdr:rowOff>
    </xdr:from>
    <xdr:to>
      <xdr:col>8</xdr:col>
      <xdr:colOff>0</xdr:colOff>
      <xdr:row>23</xdr:row>
      <xdr:rowOff>0</xdr:rowOff>
    </xdr:to>
    <xdr:sp macro="" textlink="">
      <xdr:nvSpPr>
        <xdr:cNvPr id="2" name="AutoShape 23">
          <a:extLst>
            <a:ext uri="{FF2B5EF4-FFF2-40B4-BE49-F238E27FC236}">
              <a16:creationId xmlns:a16="http://schemas.microsoft.com/office/drawing/2014/main" id="{00000000-0008-0000-0400-000002000000}"/>
            </a:ext>
          </a:extLst>
        </xdr:cNvPr>
        <xdr:cNvSpPr>
          <a:spLocks noChangeArrowheads="1"/>
        </xdr:cNvSpPr>
      </xdr:nvSpPr>
      <xdr:spPr bwMode="auto">
        <a:xfrm>
          <a:off x="0" y="1190625"/>
          <a:ext cx="18859500" cy="59550300"/>
        </a:xfrm>
        <a:custGeom>
          <a:avLst/>
          <a:gdLst/>
          <a:ahLst/>
          <a:cxnLst/>
          <a:rect l="0" t="0" r="0" b="0"/>
          <a:pathLst/>
        </a:custGeom>
        <a:solidFill>
          <a:srgbClr val="FFFFFF"/>
        </a:solidFill>
        <a:ln w="9525">
          <a:solidFill>
            <a:srgbClr val="000000"/>
          </a:solidFill>
          <a:round/>
          <a:headEnd/>
          <a:tailEnd/>
        </a:ln>
      </xdr:spPr>
    </xdr:sp>
    <xdr:clientData/>
  </xdr:twoCellAnchor>
  <xdr:twoCellAnchor editAs="oneCell">
    <xdr:from>
      <xdr:col>0</xdr:col>
      <xdr:colOff>211660</xdr:colOff>
      <xdr:row>0</xdr:row>
      <xdr:rowOff>74082</xdr:rowOff>
    </xdr:from>
    <xdr:to>
      <xdr:col>2</xdr:col>
      <xdr:colOff>433917</xdr:colOff>
      <xdr:row>1</xdr:row>
      <xdr:rowOff>477190</xdr:rowOff>
    </xdr:to>
    <xdr:pic>
      <xdr:nvPicPr>
        <xdr:cNvPr id="3" name="Imagen 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660" y="74082"/>
          <a:ext cx="3508382" cy="907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xdr:row>
      <xdr:rowOff>0</xdr:rowOff>
    </xdr:from>
    <xdr:to>
      <xdr:col>8</xdr:col>
      <xdr:colOff>0</xdr:colOff>
      <xdr:row>16</xdr:row>
      <xdr:rowOff>495300</xdr:rowOff>
    </xdr:to>
    <xdr:sp macro="" textlink="">
      <xdr:nvSpPr>
        <xdr:cNvPr id="2" name="AutoShape 23">
          <a:extLst>
            <a:ext uri="{FF2B5EF4-FFF2-40B4-BE49-F238E27FC236}">
              <a16:creationId xmlns:a16="http://schemas.microsoft.com/office/drawing/2014/main" id="{00000000-0008-0000-0500-000002000000}"/>
            </a:ext>
          </a:extLst>
        </xdr:cNvPr>
        <xdr:cNvSpPr>
          <a:spLocks noChangeArrowheads="1"/>
        </xdr:cNvSpPr>
      </xdr:nvSpPr>
      <xdr:spPr bwMode="auto">
        <a:xfrm>
          <a:off x="0" y="1190625"/>
          <a:ext cx="18859500" cy="59550300"/>
        </a:xfrm>
        <a:custGeom>
          <a:avLst/>
          <a:gdLst/>
          <a:ahLst/>
          <a:cxnLst/>
          <a:rect l="0" t="0" r="0" b="0"/>
          <a:pathLst/>
        </a:custGeom>
        <a:solidFill>
          <a:srgbClr val="FFFFFF"/>
        </a:solidFill>
        <a:ln w="9525">
          <a:solidFill>
            <a:srgbClr val="000000"/>
          </a:solidFill>
          <a:round/>
          <a:headEnd/>
          <a:tailEnd/>
        </a:ln>
      </xdr:spPr>
    </xdr:sp>
    <xdr:clientData/>
  </xdr:twoCellAnchor>
  <xdr:twoCellAnchor editAs="oneCell">
    <xdr:from>
      <xdr:col>0</xdr:col>
      <xdr:colOff>211660</xdr:colOff>
      <xdr:row>0</xdr:row>
      <xdr:rowOff>74082</xdr:rowOff>
    </xdr:from>
    <xdr:to>
      <xdr:col>2</xdr:col>
      <xdr:colOff>433917</xdr:colOff>
      <xdr:row>1</xdr:row>
      <xdr:rowOff>477190</xdr:rowOff>
    </xdr:to>
    <xdr:pic>
      <xdr:nvPicPr>
        <xdr:cNvPr id="3" name="Imagen 1">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660" y="74082"/>
          <a:ext cx="3508382" cy="907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xdr:row>
      <xdr:rowOff>0</xdr:rowOff>
    </xdr:from>
    <xdr:to>
      <xdr:col>8</xdr:col>
      <xdr:colOff>0</xdr:colOff>
      <xdr:row>8</xdr:row>
      <xdr:rowOff>0</xdr:rowOff>
    </xdr:to>
    <xdr:sp macro="" textlink="">
      <xdr:nvSpPr>
        <xdr:cNvPr id="2" name="AutoShape 23">
          <a:extLst>
            <a:ext uri="{FF2B5EF4-FFF2-40B4-BE49-F238E27FC236}">
              <a16:creationId xmlns:a16="http://schemas.microsoft.com/office/drawing/2014/main" id="{00000000-0008-0000-0600-000002000000}"/>
            </a:ext>
          </a:extLst>
        </xdr:cNvPr>
        <xdr:cNvSpPr>
          <a:spLocks noChangeArrowheads="1"/>
        </xdr:cNvSpPr>
      </xdr:nvSpPr>
      <xdr:spPr bwMode="auto">
        <a:xfrm>
          <a:off x="0" y="1190625"/>
          <a:ext cx="18859500" cy="952500"/>
        </a:xfrm>
        <a:custGeom>
          <a:avLst/>
          <a:gdLst/>
          <a:ahLst/>
          <a:cxnLst/>
          <a:rect l="0" t="0" r="0" b="0"/>
          <a:pathLst/>
        </a:custGeom>
        <a:solidFill>
          <a:srgbClr val="FFFFFF"/>
        </a:solidFill>
        <a:ln w="9525">
          <a:solidFill>
            <a:srgbClr val="000000"/>
          </a:solidFill>
          <a:round/>
          <a:headEnd/>
          <a:tailEnd/>
        </a:ln>
      </xdr:spPr>
    </xdr:sp>
    <xdr:clientData/>
  </xdr:twoCellAnchor>
  <xdr:twoCellAnchor editAs="oneCell">
    <xdr:from>
      <xdr:col>0</xdr:col>
      <xdr:colOff>211660</xdr:colOff>
      <xdr:row>0</xdr:row>
      <xdr:rowOff>74082</xdr:rowOff>
    </xdr:from>
    <xdr:to>
      <xdr:col>2</xdr:col>
      <xdr:colOff>433917</xdr:colOff>
      <xdr:row>1</xdr:row>
      <xdr:rowOff>477190</xdr:rowOff>
    </xdr:to>
    <xdr:pic>
      <xdr:nvPicPr>
        <xdr:cNvPr id="3" name="Imagen 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660" y="74082"/>
          <a:ext cx="3508382" cy="907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xdr:row>
      <xdr:rowOff>0</xdr:rowOff>
    </xdr:from>
    <xdr:to>
      <xdr:col>8</xdr:col>
      <xdr:colOff>0</xdr:colOff>
      <xdr:row>8</xdr:row>
      <xdr:rowOff>0</xdr:rowOff>
    </xdr:to>
    <xdr:sp macro="" textlink="">
      <xdr:nvSpPr>
        <xdr:cNvPr id="2" name="AutoShape 23">
          <a:extLst>
            <a:ext uri="{FF2B5EF4-FFF2-40B4-BE49-F238E27FC236}">
              <a16:creationId xmlns:a16="http://schemas.microsoft.com/office/drawing/2014/main" id="{00000000-0008-0000-0700-000002000000}"/>
            </a:ext>
          </a:extLst>
        </xdr:cNvPr>
        <xdr:cNvSpPr>
          <a:spLocks noChangeArrowheads="1"/>
        </xdr:cNvSpPr>
      </xdr:nvSpPr>
      <xdr:spPr bwMode="auto">
        <a:xfrm>
          <a:off x="0" y="1190625"/>
          <a:ext cx="18859500" cy="952500"/>
        </a:xfrm>
        <a:custGeom>
          <a:avLst/>
          <a:gdLst/>
          <a:ahLst/>
          <a:cxnLst/>
          <a:rect l="0" t="0" r="0" b="0"/>
          <a:pathLst/>
        </a:custGeom>
        <a:solidFill>
          <a:srgbClr val="FFFFFF"/>
        </a:solidFill>
        <a:ln w="9525">
          <a:solidFill>
            <a:srgbClr val="000000"/>
          </a:solidFill>
          <a:round/>
          <a:headEnd/>
          <a:tailEnd/>
        </a:ln>
      </xdr:spPr>
    </xdr:sp>
    <xdr:clientData/>
  </xdr:twoCellAnchor>
  <xdr:twoCellAnchor editAs="oneCell">
    <xdr:from>
      <xdr:col>0</xdr:col>
      <xdr:colOff>211660</xdr:colOff>
      <xdr:row>0</xdr:row>
      <xdr:rowOff>74082</xdr:rowOff>
    </xdr:from>
    <xdr:to>
      <xdr:col>2</xdr:col>
      <xdr:colOff>433917</xdr:colOff>
      <xdr:row>1</xdr:row>
      <xdr:rowOff>477190</xdr:rowOff>
    </xdr:to>
    <xdr:pic>
      <xdr:nvPicPr>
        <xdr:cNvPr id="3" name="Imagen 1">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660" y="74082"/>
          <a:ext cx="3508382" cy="907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xdr:row>
      <xdr:rowOff>0</xdr:rowOff>
    </xdr:from>
    <xdr:to>
      <xdr:col>8</xdr:col>
      <xdr:colOff>0</xdr:colOff>
      <xdr:row>8</xdr:row>
      <xdr:rowOff>0</xdr:rowOff>
    </xdr:to>
    <xdr:sp macro="" textlink="">
      <xdr:nvSpPr>
        <xdr:cNvPr id="2" name="AutoShape 23">
          <a:extLst>
            <a:ext uri="{FF2B5EF4-FFF2-40B4-BE49-F238E27FC236}">
              <a16:creationId xmlns:a16="http://schemas.microsoft.com/office/drawing/2014/main" id="{00000000-0008-0000-0800-000002000000}"/>
            </a:ext>
          </a:extLst>
        </xdr:cNvPr>
        <xdr:cNvSpPr>
          <a:spLocks noChangeArrowheads="1"/>
        </xdr:cNvSpPr>
      </xdr:nvSpPr>
      <xdr:spPr bwMode="auto">
        <a:xfrm>
          <a:off x="0" y="1190625"/>
          <a:ext cx="18859500" cy="952500"/>
        </a:xfrm>
        <a:custGeom>
          <a:avLst/>
          <a:gdLst/>
          <a:ahLst/>
          <a:cxnLst/>
          <a:rect l="0" t="0" r="0" b="0"/>
          <a:pathLst/>
        </a:custGeom>
        <a:solidFill>
          <a:srgbClr val="FFFFFF"/>
        </a:solidFill>
        <a:ln w="9525">
          <a:solidFill>
            <a:srgbClr val="000000"/>
          </a:solidFill>
          <a:round/>
          <a:headEnd/>
          <a:tailEnd/>
        </a:ln>
      </xdr:spPr>
    </xdr:sp>
    <xdr:clientData/>
  </xdr:twoCellAnchor>
  <xdr:twoCellAnchor editAs="oneCell">
    <xdr:from>
      <xdr:col>0</xdr:col>
      <xdr:colOff>211660</xdr:colOff>
      <xdr:row>0</xdr:row>
      <xdr:rowOff>74082</xdr:rowOff>
    </xdr:from>
    <xdr:to>
      <xdr:col>2</xdr:col>
      <xdr:colOff>433917</xdr:colOff>
      <xdr:row>1</xdr:row>
      <xdr:rowOff>477190</xdr:rowOff>
    </xdr:to>
    <xdr:pic>
      <xdr:nvPicPr>
        <xdr:cNvPr id="3" name="Imagen 1">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660" y="74082"/>
          <a:ext cx="3508382" cy="907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omorales/Downloads/Users/njarias/Documents/COMITE%20DIRECTIVO/POA_DISCIPLINARIOS_2014(1)%20f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omorales/Downloads/Users/DANIEL/Desktop/CESAR/temporal/2.%20documentos%201%20(FORMATO%20PO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POA "/>
      <sheetName val="Hoja2"/>
    </sheetNames>
    <sheetDataSet>
      <sheetData sheetId="0">
        <row r="3">
          <cell r="B3" t="str">
            <v>1.1. Efectuar seguimiento y control efectivo a los requerimientos ciudadanos para que conduzcan a la materialización de los derechos.</v>
          </cell>
        </row>
        <row r="4">
          <cell r="B4" t="str">
            <v>1.2. Fortalecer el esquema de gestión de Requerimientos Ciudadanos con criterio de Personería 24 horas.</v>
          </cell>
        </row>
        <row r="5">
          <cell r="B5" t="str">
            <v>1.3. Radar: Leer la ciudad, las necesidades de los ciudadanos, el estado de respeto a los derechos humanos, a través de los requerimientos ciudadanos.</v>
          </cell>
        </row>
        <row r="6">
          <cell r="B6" t="str">
            <v>2.1. Generar mecanismos de priorización temática, para ejecución ágil y efectiva, y divulgación oportuna de los resultados de la revisión a la Gestión Pública.</v>
          </cell>
        </row>
        <row r="7">
          <cell r="B7" t="str">
            <v>2.2. Establecer impacto.</v>
          </cell>
        </row>
        <row r="8">
          <cell r="B8" t="str">
            <v>3.1. Consolidar el ejercicio de la acción disciplinaria, bajo criterios de celeridad, oportunidad, responsabilidad, calidad y efectividad.</v>
          </cell>
        </row>
        <row r="9">
          <cell r="B9" t="str">
            <v>4.1. Fortalecer e innovar el sistema de comunicación interna y externa.</v>
          </cell>
        </row>
        <row r="10">
          <cell r="B10" t="str">
            <v>5.1. Crear y consolidar los mecanismos de concientización en el cumplimiento de deberes, reducción de  vulnerabilidad y gestión del riesgo para prevenir la violación de derechos.</v>
          </cell>
        </row>
        <row r="11">
          <cell r="B11" t="str">
            <v>5.2. Gestionar oportunamente la materialización, visibilización y sanción, frente a la vulneración de derechos.</v>
          </cell>
        </row>
        <row r="12">
          <cell r="B12" t="str">
            <v>6.1. Actualizar los recursos físicos, tecnológicos y organizacionales en función del óptimo logro de los objetivos del PEI</v>
          </cell>
        </row>
        <row r="13">
          <cell r="B13" t="str">
            <v>6.2. Contribuir al cumplimiento de los objetivos estratégicos de la Entidad, a través del desarrollo y cualificación de los servidores públicos, el fortalecimiento de sus competencias y vocación de servicio y la aplicación de estímulos.</v>
          </cell>
        </row>
        <row r="14">
          <cell r="B14" t="str">
            <v>6.3. Consolidar el SIG y asegurar que se oriente a la excelencia de los servicios y a la satisfacción de la ciudadanía.</v>
          </cell>
        </row>
        <row r="15">
          <cell r="B15" t="str">
            <v>6.4. Fortalecer la protección jurídica de la Entidad para que se gestione de manera responsable y oportuna.</v>
          </cell>
        </row>
        <row r="16">
          <cell r="B16" t="str">
            <v>6.5. Promover criterios de unificación y de coordinación de la gestión estratégica intra e interinstitucional.</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sheetName val="Hoja1"/>
    </sheetNames>
    <sheetDataSet>
      <sheetData sheetId="0"/>
      <sheetData sheetId="1">
        <row r="3">
          <cell r="A3" t="str">
            <v>1. Prestar asistencia efectiva a los ciudadanos.</v>
          </cell>
          <cell r="B3" t="str">
            <v>1.1. Efectuar seguimiento y control efectivo a los requerimientos ciudadanos para que conduzcan a la materialización de los derechos.</v>
          </cell>
        </row>
        <row r="4">
          <cell r="A4" t="str">
            <v>2. Alertar oportunamente sobre riesgos y hechos que se consideren irregulares en la gestión pública Distrital, para que se salvaguarden el interés público y los derechos ciudadanos.</v>
          </cell>
          <cell r="B4" t="str">
            <v>1.2.  Fortalecer el esquema de gestión de los Requerimientos Ciudadanos en función de la materialización de los derechos con criterio de expansión de cobertura.</v>
          </cell>
        </row>
        <row r="5">
          <cell r="A5" t="str">
            <v>3. Investigar y juzgar oportuna y consistentemente las conductas de los servidores públicos distritales.</v>
          </cell>
          <cell r="B5" t="str">
            <v>1.3. Radar: Leer la ciudad, las necesidades de los ciudadanos, el estado de respeto a los derechos humanos, a través de los requerimientos ciudadanos.</v>
          </cell>
        </row>
        <row r="6">
          <cell r="A6" t="str">
            <v>4. Visibilizar la gestión para preservar la legitimidad institucional.</v>
          </cell>
          <cell r="B6" t="str">
            <v>2.1. Generar mecanismos de priorización temática, para ejecución ágil y efectiva, y divulgación oportuna de los resultados de la revisión a la Gestión Pública.</v>
          </cell>
        </row>
        <row r="7">
          <cell r="A7" t="str">
            <v>5. Gestionar la apropiación y cumplimiento de deberes de todos, como garantía de realización de los Derechos.</v>
          </cell>
          <cell r="B7" t="str">
            <v>2.2. Establecer impacto.</v>
          </cell>
        </row>
        <row r="8">
          <cell r="A8" t="str">
            <v>6. Modernizar y fortalecer la institución para mejorar el servicio al ciudadano.</v>
          </cell>
          <cell r="B8" t="str">
            <v>3.1. Consolidar el ejercicio de la acción disciplinaria, bajo criterios de celeridad, oportunidad, responsabilidad, calidad y efectividad.</v>
          </cell>
        </row>
        <row r="9">
          <cell r="B9" t="str">
            <v>4.1. Fortalecer e innovar el sistema de comunicación interna y externa.</v>
          </cell>
        </row>
        <row r="10">
          <cell r="B10" t="str">
            <v>5.1. Crear y consolidar los mecanismos de concientización en el cumplimiento de deberes, reducción de  vulnerabilidad y gestión del riesgo para prevenir la violación de derechos.</v>
          </cell>
        </row>
        <row r="11">
          <cell r="B11" t="str">
            <v>5.2. Gestionar oportunamente la materialización, visibilización y/o sanción, frente a la vulneración de derechos.</v>
          </cell>
        </row>
        <row r="12">
          <cell r="B12" t="str">
            <v>6.1. Actualizar los recursos físicos, tecnológicos y organizacionales en función del óptimo logro de los objetivos del PEI</v>
          </cell>
        </row>
        <row r="13">
          <cell r="B13" t="str">
            <v>6.2. Contribuir al cumplimiento de los objetivos estratégicos de la Entidad, a través del desarrollo y cualificación de los servidores públicos, el fortalecimiento de sus competencias y vocación de servicio y la aplicación de estímulos.</v>
          </cell>
        </row>
        <row r="14">
          <cell r="B14" t="str">
            <v>6.3. Consolidar el SIG y asegurar que se oriente a la excelencia de los servicios y a la satisfacción de la ciudadanía.</v>
          </cell>
        </row>
        <row r="15">
          <cell r="B15" t="str">
            <v>6.4. Fortalecer la protección jurídica de la Entidad para que se gestione de manera responsable y oportuna.</v>
          </cell>
        </row>
        <row r="16">
          <cell r="B16" t="str">
            <v>6.5. Promover criterios de unificación y de coordinación de la gestión estratégica intra e interinstitucional.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8.xml"/><Relationship Id="rId1" Type="http://schemas.openxmlformats.org/officeDocument/2006/relationships/printerSettings" Target="../printerSettings/printerSettings17.bin"/><Relationship Id="rId4" Type="http://schemas.openxmlformats.org/officeDocument/2006/relationships/comments" Target="../comments9.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1.xml"/><Relationship Id="rId1" Type="http://schemas.openxmlformats.org/officeDocument/2006/relationships/printerSettings" Target="../printerSettings/printerSettings19.bin"/><Relationship Id="rId4" Type="http://schemas.openxmlformats.org/officeDocument/2006/relationships/comments" Target="../comments1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Q29"/>
  <sheetViews>
    <sheetView showGridLines="0" topLeftCell="AB2" zoomScale="65" zoomScaleNormal="65" workbookViewId="0">
      <selection activeCell="AD164" sqref="AD164:AD165"/>
    </sheetView>
  </sheetViews>
  <sheetFormatPr baseColWidth="10" defaultColWidth="17.28515625" defaultRowHeight="15" customHeight="1"/>
  <cols>
    <col min="1" max="1" width="25.5703125" style="9" customWidth="1"/>
    <col min="2" max="2" width="23.7109375" style="9" customWidth="1"/>
    <col min="3" max="3" width="21.7109375" style="14" customWidth="1"/>
    <col min="4" max="4" width="42.140625" style="9" customWidth="1"/>
    <col min="5" max="5" width="23.28515625" style="9" customWidth="1"/>
    <col min="6" max="6" width="41.42578125" style="9" customWidth="1"/>
    <col min="7" max="7" width="51.5703125" style="9" customWidth="1"/>
    <col min="8" max="8" width="53.42578125" style="11" customWidth="1"/>
    <col min="9" max="9" width="18" style="5" bestFit="1" customWidth="1"/>
    <col min="10" max="14" width="17.42578125" style="5" bestFit="1" customWidth="1"/>
    <col min="15" max="15" width="19" style="5" bestFit="1" customWidth="1"/>
    <col min="16" max="17" width="17.42578125" style="5" bestFit="1" customWidth="1"/>
    <col min="18" max="18" width="17.28515625" style="5"/>
    <col min="19" max="19" width="17.42578125" style="5" bestFit="1" customWidth="1"/>
    <col min="20" max="20" width="17.28515625" style="5"/>
    <col min="21" max="21" width="17.42578125" style="5" bestFit="1" customWidth="1"/>
    <col min="22" max="22" width="17.28515625" style="5"/>
    <col min="23" max="23" width="19" style="5" bestFit="1" customWidth="1"/>
    <col min="24" max="25" width="17.42578125" style="5" bestFit="1" customWidth="1"/>
    <col min="26" max="26" width="17.28515625" style="5"/>
    <col min="27" max="27" width="17.42578125" style="5" bestFit="1" customWidth="1"/>
    <col min="28" max="28" width="17.28515625" style="5"/>
    <col min="29" max="29" width="17.42578125" style="5" bestFit="1" customWidth="1"/>
    <col min="30" max="30" width="17.28515625" style="5"/>
    <col min="31" max="31" width="19" style="5" bestFit="1" customWidth="1"/>
    <col min="32" max="33" width="17.42578125" style="5" bestFit="1" customWidth="1"/>
    <col min="34" max="34" width="17.28515625" style="5"/>
    <col min="35" max="35" width="17.42578125" style="5" bestFit="1" customWidth="1"/>
    <col min="36" max="36" width="17.28515625" style="5"/>
    <col min="37" max="37" width="17.42578125" style="5" bestFit="1" customWidth="1"/>
    <col min="38" max="38" width="17.28515625" style="5"/>
    <col min="39" max="39" width="19" style="5" bestFit="1" customWidth="1"/>
    <col min="40" max="40" width="17.42578125" style="5" bestFit="1" customWidth="1"/>
    <col min="41" max="41" width="19" style="5" bestFit="1" customWidth="1"/>
    <col min="42" max="42" width="17.42578125" style="5" bestFit="1" customWidth="1"/>
    <col min="43" max="16384" width="17.28515625" style="5"/>
  </cols>
  <sheetData>
    <row r="1" spans="1:43" ht="39.75" customHeight="1">
      <c r="A1" s="555"/>
      <c r="B1" s="555"/>
      <c r="C1" s="555"/>
      <c r="D1" s="556" t="s">
        <v>345</v>
      </c>
      <c r="E1" s="556"/>
      <c r="F1" s="556"/>
      <c r="G1" s="556"/>
      <c r="H1" s="556"/>
    </row>
    <row r="2" spans="1:43" ht="39.75" customHeight="1">
      <c r="A2" s="555"/>
      <c r="B2" s="555"/>
      <c r="C2" s="555"/>
      <c r="D2" s="556">
        <v>2015</v>
      </c>
      <c r="E2" s="556"/>
      <c r="F2" s="556"/>
      <c r="G2" s="556"/>
      <c r="H2" s="556"/>
    </row>
    <row r="3" spans="1:43" ht="14.25" customHeight="1">
      <c r="A3" s="6"/>
      <c r="B3" s="6"/>
      <c r="C3" s="12"/>
      <c r="D3" s="6"/>
      <c r="E3" s="6"/>
      <c r="F3" s="6"/>
      <c r="G3" s="6"/>
      <c r="H3" s="10"/>
    </row>
    <row r="4" spans="1:43" ht="15" customHeight="1">
      <c r="A4" s="19"/>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1"/>
      <c r="AO4" s="557"/>
      <c r="AP4" s="558"/>
      <c r="AQ4" s="559"/>
    </row>
    <row r="5" spans="1:43" ht="13.5" customHeight="1">
      <c r="A5" s="560" t="s">
        <v>0</v>
      </c>
      <c r="B5" s="560" t="s">
        <v>1</v>
      </c>
      <c r="C5" s="560" t="s">
        <v>2</v>
      </c>
      <c r="D5" s="549" t="s">
        <v>3</v>
      </c>
      <c r="E5" s="549" t="s">
        <v>4</v>
      </c>
      <c r="F5" s="549" t="s">
        <v>5</v>
      </c>
      <c r="G5" s="549" t="s">
        <v>6</v>
      </c>
      <c r="H5" s="549" t="s">
        <v>7</v>
      </c>
      <c r="I5" s="551" t="s">
        <v>346</v>
      </c>
      <c r="J5" s="551"/>
      <c r="K5" s="551"/>
      <c r="L5" s="551"/>
      <c r="M5" s="551"/>
      <c r="N5" s="551"/>
      <c r="O5" s="551"/>
      <c r="P5" s="551"/>
      <c r="Q5" s="551"/>
      <c r="R5" s="551"/>
      <c r="S5" s="551"/>
      <c r="T5" s="551"/>
      <c r="U5" s="551"/>
      <c r="V5" s="551"/>
      <c r="W5" s="551"/>
      <c r="X5" s="551"/>
      <c r="Y5" s="551"/>
      <c r="Z5" s="551"/>
      <c r="AA5" s="551"/>
      <c r="AB5" s="551"/>
      <c r="AC5" s="551"/>
      <c r="AD5" s="551"/>
      <c r="AE5" s="551"/>
      <c r="AF5" s="551"/>
      <c r="AG5" s="551"/>
      <c r="AH5" s="551"/>
      <c r="AI5" s="551"/>
      <c r="AJ5" s="551"/>
      <c r="AK5" s="551"/>
      <c r="AL5" s="551"/>
      <c r="AM5" s="551"/>
      <c r="AN5" s="551"/>
      <c r="AO5" s="562" t="s">
        <v>347</v>
      </c>
      <c r="AP5" s="563" t="s">
        <v>348</v>
      </c>
      <c r="AQ5" s="563" t="s">
        <v>378</v>
      </c>
    </row>
    <row r="6" spans="1:43" ht="13.5" customHeight="1">
      <c r="A6" s="560"/>
      <c r="B6" s="560"/>
      <c r="C6" s="560"/>
      <c r="D6" s="549"/>
      <c r="E6" s="549"/>
      <c r="F6" s="549"/>
      <c r="G6" s="549"/>
      <c r="H6" s="549"/>
      <c r="I6" s="554" t="s">
        <v>349</v>
      </c>
      <c r="J6" s="554"/>
      <c r="K6" s="554"/>
      <c r="L6" s="554"/>
      <c r="M6" s="554"/>
      <c r="N6" s="554"/>
      <c r="O6" s="554"/>
      <c r="P6" s="554"/>
      <c r="Q6" s="554" t="s">
        <v>350</v>
      </c>
      <c r="R6" s="554"/>
      <c r="S6" s="554"/>
      <c r="T6" s="554"/>
      <c r="U6" s="554"/>
      <c r="V6" s="554"/>
      <c r="W6" s="554"/>
      <c r="X6" s="554"/>
      <c r="Y6" s="554" t="s">
        <v>351</v>
      </c>
      <c r="Z6" s="554"/>
      <c r="AA6" s="554"/>
      <c r="AB6" s="554"/>
      <c r="AC6" s="554"/>
      <c r="AD6" s="554"/>
      <c r="AE6" s="554"/>
      <c r="AF6" s="554"/>
      <c r="AG6" s="554" t="s">
        <v>352</v>
      </c>
      <c r="AH6" s="554"/>
      <c r="AI6" s="554"/>
      <c r="AJ6" s="554"/>
      <c r="AK6" s="554"/>
      <c r="AL6" s="554"/>
      <c r="AM6" s="554"/>
      <c r="AN6" s="554"/>
      <c r="AO6" s="562"/>
      <c r="AP6" s="563"/>
      <c r="AQ6" s="563"/>
    </row>
    <row r="7" spans="1:43" ht="17.25" customHeight="1">
      <c r="A7" s="560"/>
      <c r="B7" s="560"/>
      <c r="C7" s="560"/>
      <c r="D7" s="549"/>
      <c r="E7" s="549"/>
      <c r="F7" s="549"/>
      <c r="G7" s="549"/>
      <c r="H7" s="549"/>
      <c r="I7" s="546" t="s">
        <v>353</v>
      </c>
      <c r="J7" s="546"/>
      <c r="K7" s="546" t="s">
        <v>354</v>
      </c>
      <c r="L7" s="546"/>
      <c r="M7" s="546" t="s">
        <v>355</v>
      </c>
      <c r="N7" s="546"/>
      <c r="O7" s="547" t="s">
        <v>356</v>
      </c>
      <c r="P7" s="548"/>
      <c r="Q7" s="546" t="s">
        <v>357</v>
      </c>
      <c r="R7" s="546"/>
      <c r="S7" s="546" t="s">
        <v>358</v>
      </c>
      <c r="T7" s="546"/>
      <c r="U7" s="546" t="s">
        <v>359</v>
      </c>
      <c r="V7" s="546"/>
      <c r="W7" s="547" t="s">
        <v>356</v>
      </c>
      <c r="X7" s="548"/>
      <c r="Y7" s="546" t="s">
        <v>360</v>
      </c>
      <c r="Z7" s="546"/>
      <c r="AA7" s="546" t="s">
        <v>361</v>
      </c>
      <c r="AB7" s="546"/>
      <c r="AC7" s="546" t="s">
        <v>362</v>
      </c>
      <c r="AD7" s="546"/>
      <c r="AE7" s="547" t="s">
        <v>356</v>
      </c>
      <c r="AF7" s="548"/>
      <c r="AG7" s="546" t="s">
        <v>363</v>
      </c>
      <c r="AH7" s="546"/>
      <c r="AI7" s="546" t="s">
        <v>364</v>
      </c>
      <c r="AJ7" s="546"/>
      <c r="AK7" s="546" t="s">
        <v>365</v>
      </c>
      <c r="AL7" s="546"/>
      <c r="AM7" s="547" t="s">
        <v>356</v>
      </c>
      <c r="AN7" s="548"/>
      <c r="AO7" s="562"/>
      <c r="AP7" s="563"/>
      <c r="AQ7" s="563"/>
    </row>
    <row r="8" spans="1:43" ht="15.75" customHeight="1">
      <c r="A8" s="561"/>
      <c r="B8" s="561"/>
      <c r="C8" s="561"/>
      <c r="D8" s="550"/>
      <c r="E8" s="550"/>
      <c r="F8" s="550"/>
      <c r="G8" s="550"/>
      <c r="H8" s="550"/>
      <c r="I8" s="15" t="s">
        <v>366</v>
      </c>
      <c r="J8" s="16" t="s">
        <v>367</v>
      </c>
      <c r="K8" s="15" t="s">
        <v>366</v>
      </c>
      <c r="L8" s="16" t="s">
        <v>367</v>
      </c>
      <c r="M8" s="15" t="s">
        <v>366</v>
      </c>
      <c r="N8" s="16" t="s">
        <v>367</v>
      </c>
      <c r="O8" s="17" t="s">
        <v>366</v>
      </c>
      <c r="P8" s="18" t="s">
        <v>367</v>
      </c>
      <c r="Q8" s="15" t="s">
        <v>366</v>
      </c>
      <c r="R8" s="16" t="s">
        <v>367</v>
      </c>
      <c r="S8" s="15" t="s">
        <v>366</v>
      </c>
      <c r="T8" s="16" t="s">
        <v>367</v>
      </c>
      <c r="U8" s="15" t="s">
        <v>366</v>
      </c>
      <c r="V8" s="16" t="s">
        <v>367</v>
      </c>
      <c r="W8" s="17" t="s">
        <v>366</v>
      </c>
      <c r="X8" s="18" t="s">
        <v>367</v>
      </c>
      <c r="Y8" s="15" t="s">
        <v>366</v>
      </c>
      <c r="Z8" s="16" t="s">
        <v>367</v>
      </c>
      <c r="AA8" s="15" t="s">
        <v>366</v>
      </c>
      <c r="AB8" s="16" t="s">
        <v>367</v>
      </c>
      <c r="AC8" s="15" t="s">
        <v>366</v>
      </c>
      <c r="AD8" s="16" t="s">
        <v>367</v>
      </c>
      <c r="AE8" s="17" t="s">
        <v>366</v>
      </c>
      <c r="AF8" s="18" t="s">
        <v>367</v>
      </c>
      <c r="AG8" s="15" t="s">
        <v>366</v>
      </c>
      <c r="AH8" s="16" t="s">
        <v>367</v>
      </c>
      <c r="AI8" s="15" t="s">
        <v>366</v>
      </c>
      <c r="AJ8" s="16" t="s">
        <v>367</v>
      </c>
      <c r="AK8" s="15" t="s">
        <v>366</v>
      </c>
      <c r="AL8" s="16" t="s">
        <v>367</v>
      </c>
      <c r="AM8" s="17" t="s">
        <v>366</v>
      </c>
      <c r="AN8" s="18" t="s">
        <v>367</v>
      </c>
      <c r="AO8" s="562"/>
      <c r="AP8" s="563"/>
      <c r="AQ8" s="563"/>
    </row>
    <row r="9" spans="1:43" ht="76.5" customHeight="1">
      <c r="A9" s="510" t="s">
        <v>100</v>
      </c>
      <c r="B9" s="510" t="s">
        <v>211</v>
      </c>
      <c r="C9" s="513" t="s">
        <v>101</v>
      </c>
      <c r="D9" s="552" t="s">
        <v>194</v>
      </c>
      <c r="E9" s="553" t="s">
        <v>380</v>
      </c>
      <c r="F9" s="544" t="s">
        <v>174</v>
      </c>
      <c r="G9" s="68" t="s">
        <v>175</v>
      </c>
      <c r="H9" s="68" t="s">
        <v>253</v>
      </c>
      <c r="I9" s="532">
        <v>0</v>
      </c>
      <c r="J9" s="532">
        <v>0</v>
      </c>
      <c r="K9" s="532">
        <v>0</v>
      </c>
      <c r="L9" s="532">
        <v>0</v>
      </c>
      <c r="M9" s="532">
        <v>0</v>
      </c>
      <c r="N9" s="532">
        <v>0</v>
      </c>
      <c r="O9" s="535">
        <f>I9+K9+M9</f>
        <v>0</v>
      </c>
      <c r="P9" s="535">
        <f>J9+L9+N9</f>
        <v>0</v>
      </c>
      <c r="Q9" s="532">
        <v>0</v>
      </c>
      <c r="R9" s="532">
        <v>0</v>
      </c>
      <c r="S9" s="532">
        <v>0</v>
      </c>
      <c r="T9" s="532">
        <v>0</v>
      </c>
      <c r="U9" s="532">
        <v>0</v>
      </c>
      <c r="V9" s="532">
        <v>0</v>
      </c>
      <c r="W9" s="535">
        <f>Q9+S9+U9</f>
        <v>0</v>
      </c>
      <c r="X9" s="535">
        <f>R9+T9+V9</f>
        <v>0</v>
      </c>
      <c r="Y9" s="532">
        <v>0</v>
      </c>
      <c r="Z9" s="532">
        <v>0</v>
      </c>
      <c r="AA9" s="532">
        <v>0</v>
      </c>
      <c r="AB9" s="532">
        <v>0</v>
      </c>
      <c r="AC9" s="532">
        <v>0</v>
      </c>
      <c r="AD9" s="532">
        <v>1</v>
      </c>
      <c r="AE9" s="535">
        <f>Y9+AA9+AC9</f>
        <v>0</v>
      </c>
      <c r="AF9" s="535">
        <f>Z9+AB9+AD9</f>
        <v>1</v>
      </c>
      <c r="AG9" s="541">
        <v>1</v>
      </c>
      <c r="AH9" s="532">
        <v>0</v>
      </c>
      <c r="AI9" s="532">
        <v>0</v>
      </c>
      <c r="AJ9" s="532">
        <v>0</v>
      </c>
      <c r="AK9" s="532">
        <v>0</v>
      </c>
      <c r="AL9" s="532">
        <v>0</v>
      </c>
      <c r="AM9" s="535">
        <f>AG9+AI9+AK9</f>
        <v>1</v>
      </c>
      <c r="AN9" s="535">
        <f>AH9+AJ9+AL9</f>
        <v>0</v>
      </c>
      <c r="AO9" s="529">
        <f>O9+W9+AE9+AM9</f>
        <v>1</v>
      </c>
      <c r="AP9" s="529">
        <f>P9+X9+AF9+AN9</f>
        <v>1</v>
      </c>
      <c r="AQ9" s="538">
        <f>IF(AND(AP9&gt;0,AO9&gt;0),AP9/AO9,0)</f>
        <v>1</v>
      </c>
    </row>
    <row r="10" spans="1:43" ht="145.5" customHeight="1">
      <c r="A10" s="511"/>
      <c r="B10" s="511"/>
      <c r="C10" s="514"/>
      <c r="D10" s="552"/>
      <c r="E10" s="553"/>
      <c r="F10" s="545"/>
      <c r="G10" s="71" t="s">
        <v>328</v>
      </c>
      <c r="H10" s="71" t="s">
        <v>323</v>
      </c>
      <c r="I10" s="533"/>
      <c r="J10" s="533"/>
      <c r="K10" s="533"/>
      <c r="L10" s="533"/>
      <c r="M10" s="533"/>
      <c r="N10" s="533"/>
      <c r="O10" s="536"/>
      <c r="P10" s="536"/>
      <c r="Q10" s="533"/>
      <c r="R10" s="533"/>
      <c r="S10" s="533"/>
      <c r="T10" s="533"/>
      <c r="U10" s="533"/>
      <c r="V10" s="533"/>
      <c r="W10" s="536"/>
      <c r="X10" s="536"/>
      <c r="Y10" s="533"/>
      <c r="Z10" s="533"/>
      <c r="AA10" s="533"/>
      <c r="AB10" s="533"/>
      <c r="AC10" s="533"/>
      <c r="AD10" s="533"/>
      <c r="AE10" s="536"/>
      <c r="AF10" s="536"/>
      <c r="AG10" s="542"/>
      <c r="AH10" s="533"/>
      <c r="AI10" s="533"/>
      <c r="AJ10" s="533"/>
      <c r="AK10" s="533"/>
      <c r="AL10" s="533"/>
      <c r="AM10" s="536"/>
      <c r="AN10" s="536"/>
      <c r="AO10" s="530"/>
      <c r="AP10" s="530"/>
      <c r="AQ10" s="539"/>
    </row>
    <row r="11" spans="1:43" ht="103.5">
      <c r="A11" s="511"/>
      <c r="B11" s="511"/>
      <c r="C11" s="514"/>
      <c r="D11" s="552"/>
      <c r="E11" s="553"/>
      <c r="F11" s="545"/>
      <c r="G11" s="71" t="s">
        <v>329</v>
      </c>
      <c r="H11" s="71" t="s">
        <v>373</v>
      </c>
      <c r="I11" s="533"/>
      <c r="J11" s="533"/>
      <c r="K11" s="533"/>
      <c r="L11" s="533"/>
      <c r="M11" s="533"/>
      <c r="N11" s="533"/>
      <c r="O11" s="536"/>
      <c r="P11" s="536"/>
      <c r="Q11" s="533"/>
      <c r="R11" s="533"/>
      <c r="S11" s="533"/>
      <c r="T11" s="533"/>
      <c r="U11" s="533"/>
      <c r="V11" s="533"/>
      <c r="W11" s="536"/>
      <c r="X11" s="536"/>
      <c r="Y11" s="533"/>
      <c r="Z11" s="533"/>
      <c r="AA11" s="533"/>
      <c r="AB11" s="533"/>
      <c r="AC11" s="533"/>
      <c r="AD11" s="533"/>
      <c r="AE11" s="536"/>
      <c r="AF11" s="536"/>
      <c r="AG11" s="542"/>
      <c r="AH11" s="533"/>
      <c r="AI11" s="533"/>
      <c r="AJ11" s="533"/>
      <c r="AK11" s="533"/>
      <c r="AL11" s="533"/>
      <c r="AM11" s="536"/>
      <c r="AN11" s="536"/>
      <c r="AO11" s="530"/>
      <c r="AP11" s="530"/>
      <c r="AQ11" s="539"/>
    </row>
    <row r="12" spans="1:43" ht="115.5" customHeight="1">
      <c r="A12" s="511"/>
      <c r="B12" s="511"/>
      <c r="C12" s="514"/>
      <c r="D12" s="552"/>
      <c r="E12" s="553"/>
      <c r="F12" s="545"/>
      <c r="G12" s="71" t="s">
        <v>324</v>
      </c>
      <c r="H12" s="71" t="s">
        <v>374</v>
      </c>
      <c r="I12" s="533"/>
      <c r="J12" s="533"/>
      <c r="K12" s="533"/>
      <c r="L12" s="533"/>
      <c r="M12" s="533"/>
      <c r="N12" s="533"/>
      <c r="O12" s="536"/>
      <c r="P12" s="536"/>
      <c r="Q12" s="533"/>
      <c r="R12" s="533"/>
      <c r="S12" s="533"/>
      <c r="T12" s="533"/>
      <c r="U12" s="533"/>
      <c r="V12" s="533"/>
      <c r="W12" s="536"/>
      <c r="X12" s="536"/>
      <c r="Y12" s="533"/>
      <c r="Z12" s="533"/>
      <c r="AA12" s="533"/>
      <c r="AB12" s="533"/>
      <c r="AC12" s="533"/>
      <c r="AD12" s="533"/>
      <c r="AE12" s="536"/>
      <c r="AF12" s="536"/>
      <c r="AG12" s="542"/>
      <c r="AH12" s="533"/>
      <c r="AI12" s="533"/>
      <c r="AJ12" s="533"/>
      <c r="AK12" s="533"/>
      <c r="AL12" s="533"/>
      <c r="AM12" s="536"/>
      <c r="AN12" s="536"/>
      <c r="AO12" s="530"/>
      <c r="AP12" s="530"/>
      <c r="AQ12" s="539"/>
    </row>
    <row r="13" spans="1:43" ht="138">
      <c r="A13" s="512"/>
      <c r="B13" s="512"/>
      <c r="C13" s="515"/>
      <c r="D13" s="552"/>
      <c r="E13" s="553"/>
      <c r="F13" s="545"/>
      <c r="G13" s="71" t="s">
        <v>340</v>
      </c>
      <c r="H13" s="71" t="s">
        <v>374</v>
      </c>
      <c r="I13" s="534"/>
      <c r="J13" s="534"/>
      <c r="K13" s="534"/>
      <c r="L13" s="534"/>
      <c r="M13" s="534"/>
      <c r="N13" s="534"/>
      <c r="O13" s="537"/>
      <c r="P13" s="537"/>
      <c r="Q13" s="534"/>
      <c r="R13" s="534"/>
      <c r="S13" s="534"/>
      <c r="T13" s="534"/>
      <c r="U13" s="534"/>
      <c r="V13" s="534"/>
      <c r="W13" s="537"/>
      <c r="X13" s="537"/>
      <c r="Y13" s="534"/>
      <c r="Z13" s="534"/>
      <c r="AA13" s="534"/>
      <c r="AB13" s="534"/>
      <c r="AC13" s="534"/>
      <c r="AD13" s="534"/>
      <c r="AE13" s="537"/>
      <c r="AF13" s="537"/>
      <c r="AG13" s="543"/>
      <c r="AH13" s="534"/>
      <c r="AI13" s="534"/>
      <c r="AJ13" s="534"/>
      <c r="AK13" s="534"/>
      <c r="AL13" s="534"/>
      <c r="AM13" s="537"/>
      <c r="AN13" s="537"/>
      <c r="AO13" s="531"/>
      <c r="AP13" s="531"/>
      <c r="AQ13" s="540"/>
    </row>
    <row r="14" spans="1:43" ht="18">
      <c r="A14" s="523" t="s">
        <v>377</v>
      </c>
      <c r="B14" s="524"/>
      <c r="C14" s="524"/>
      <c r="D14" s="524"/>
      <c r="E14" s="524"/>
      <c r="F14" s="524"/>
      <c r="G14" s="524"/>
      <c r="H14" s="524"/>
      <c r="I14" s="524"/>
      <c r="J14" s="524"/>
      <c r="K14" s="524"/>
      <c r="L14" s="524"/>
      <c r="M14" s="524"/>
      <c r="N14" s="524"/>
      <c r="O14" s="524"/>
      <c r="P14" s="524"/>
      <c r="Q14" s="524"/>
      <c r="R14" s="524"/>
      <c r="S14" s="524"/>
      <c r="T14" s="524"/>
      <c r="U14" s="524"/>
      <c r="V14" s="524"/>
      <c r="W14" s="524"/>
      <c r="X14" s="524"/>
      <c r="Y14" s="524"/>
      <c r="Z14" s="524"/>
      <c r="AA14" s="524"/>
      <c r="AB14" s="524"/>
      <c r="AC14" s="524"/>
      <c r="AD14" s="524"/>
      <c r="AE14" s="524"/>
      <c r="AF14" s="524"/>
      <c r="AG14" s="524"/>
      <c r="AH14" s="524"/>
      <c r="AI14" s="524"/>
      <c r="AJ14" s="524"/>
      <c r="AK14" s="524"/>
      <c r="AL14" s="524"/>
      <c r="AM14" s="524"/>
      <c r="AN14" s="524"/>
      <c r="AO14" s="524"/>
      <c r="AP14" s="525"/>
      <c r="AQ14" s="26">
        <f>AVERAGE(AQ9:AQ13)</f>
        <v>1</v>
      </c>
    </row>
    <row r="15" spans="1:43" ht="17.25">
      <c r="A15" s="7"/>
      <c r="B15" s="7"/>
      <c r="C15" s="13"/>
      <c r="D15" s="7"/>
      <c r="E15" s="7"/>
      <c r="F15" s="7"/>
      <c r="G15" s="7"/>
      <c r="H15" s="8"/>
    </row>
    <row r="16" spans="1:43" ht="13.5" customHeight="1">
      <c r="A16" s="526" t="s">
        <v>185</v>
      </c>
      <c r="B16" s="527"/>
      <c r="C16" s="527"/>
      <c r="D16" s="527"/>
      <c r="E16" s="527"/>
      <c r="F16" s="527"/>
      <c r="G16" s="527"/>
      <c r="H16" s="527"/>
    </row>
    <row r="17" spans="1:8" ht="15" customHeight="1">
      <c r="A17" s="527"/>
      <c r="B17" s="527"/>
      <c r="C17" s="527"/>
      <c r="D17" s="527"/>
      <c r="E17" s="527"/>
      <c r="F17" s="527"/>
      <c r="G17" s="527"/>
      <c r="H17" s="527"/>
    </row>
    <row r="18" spans="1:8" ht="17.25">
      <c r="A18" s="7"/>
      <c r="B18" s="528"/>
      <c r="C18" s="528"/>
      <c r="D18" s="528"/>
      <c r="E18" s="528"/>
      <c r="F18" s="528"/>
      <c r="G18" s="528"/>
      <c r="H18" s="528"/>
    </row>
    <row r="19" spans="1:8" ht="17.25">
      <c r="A19" s="7"/>
      <c r="B19" s="7"/>
      <c r="C19" s="13"/>
      <c r="D19" s="7"/>
      <c r="E19" s="7"/>
      <c r="F19" s="7"/>
      <c r="G19" s="7"/>
      <c r="H19" s="8"/>
    </row>
    <row r="20" spans="1:8" ht="17.25">
      <c r="A20" s="517" t="s">
        <v>413</v>
      </c>
      <c r="B20" s="518"/>
      <c r="C20" s="518"/>
      <c r="D20" s="7"/>
      <c r="E20" s="7"/>
      <c r="F20" s="519" t="s">
        <v>372</v>
      </c>
      <c r="G20" s="520" t="s">
        <v>391</v>
      </c>
      <c r="H20" s="520"/>
    </row>
    <row r="21" spans="1:8" ht="17.25">
      <c r="A21" s="7"/>
      <c r="B21" s="7"/>
      <c r="C21" s="13"/>
      <c r="D21" s="7"/>
      <c r="E21" s="7"/>
      <c r="F21" s="519"/>
      <c r="G21" s="521" t="s">
        <v>382</v>
      </c>
      <c r="H21" s="522"/>
    </row>
    <row r="22" spans="1:8" ht="13.5" customHeight="1">
      <c r="A22" s="7"/>
      <c r="B22" s="7"/>
      <c r="C22" s="13"/>
      <c r="D22" s="7"/>
      <c r="E22" s="7"/>
      <c r="F22" s="7"/>
      <c r="G22" s="7"/>
      <c r="H22" s="8"/>
    </row>
    <row r="23" spans="1:8" ht="15" customHeight="1">
      <c r="A23" s="7"/>
      <c r="B23" s="7"/>
      <c r="C23" s="13"/>
      <c r="D23" s="7"/>
      <c r="E23" s="7"/>
      <c r="F23" s="7"/>
      <c r="G23" s="7"/>
      <c r="H23" s="8"/>
    </row>
    <row r="24" spans="1:8" ht="17.25">
      <c r="A24" s="7"/>
      <c r="B24" s="7"/>
      <c r="C24" s="13"/>
      <c r="D24" s="7"/>
      <c r="E24" s="7"/>
      <c r="F24" s="7"/>
      <c r="G24" s="7"/>
      <c r="H24" s="8"/>
    </row>
    <row r="25" spans="1:8" ht="15" customHeight="1">
      <c r="A25" s="7"/>
      <c r="B25" s="7"/>
      <c r="C25" s="13"/>
      <c r="D25" s="516" t="s">
        <v>392</v>
      </c>
      <c r="E25" s="516"/>
      <c r="F25" s="516"/>
      <c r="G25" s="516"/>
      <c r="H25" s="7"/>
    </row>
    <row r="26" spans="1:8" ht="15" customHeight="1">
      <c r="A26" s="7"/>
      <c r="B26" s="7"/>
      <c r="C26" s="13"/>
      <c r="D26" s="7"/>
      <c r="E26" s="7"/>
      <c r="F26" s="8"/>
      <c r="G26" s="7"/>
      <c r="H26" s="7"/>
    </row>
    <row r="27" spans="1:8" ht="15" customHeight="1">
      <c r="A27" s="7"/>
      <c r="B27" s="7"/>
      <c r="C27" s="13"/>
      <c r="D27" s="516" t="s">
        <v>383</v>
      </c>
      <c r="E27" s="516"/>
      <c r="F27" s="516"/>
      <c r="G27" s="516"/>
      <c r="H27" s="7"/>
    </row>
    <row r="28" spans="1:8" ht="15" customHeight="1">
      <c r="A28" s="7"/>
      <c r="B28" s="7"/>
      <c r="C28" s="13"/>
      <c r="D28" s="7"/>
      <c r="E28" s="7"/>
      <c r="F28" s="8"/>
      <c r="G28" s="7"/>
      <c r="H28" s="7"/>
    </row>
    <row r="29" spans="1:8" ht="15" customHeight="1">
      <c r="A29" s="7"/>
      <c r="B29" s="7"/>
      <c r="C29" s="13"/>
      <c r="D29" s="516" t="s">
        <v>384</v>
      </c>
      <c r="E29" s="516"/>
      <c r="F29" s="516"/>
      <c r="G29" s="516"/>
      <c r="H29" s="7"/>
    </row>
  </sheetData>
  <sheetProtection password="DEE6" sheet="1" objects="1" scenarios="1"/>
  <mergeCells count="87">
    <mergeCell ref="A1:C2"/>
    <mergeCell ref="D1:H1"/>
    <mergeCell ref="D2:H2"/>
    <mergeCell ref="AO4:AQ4"/>
    <mergeCell ref="A5:A8"/>
    <mergeCell ref="B5:B8"/>
    <mergeCell ref="C5:C8"/>
    <mergeCell ref="D5:D8"/>
    <mergeCell ref="E5:E8"/>
    <mergeCell ref="F5:F8"/>
    <mergeCell ref="AO5:AO8"/>
    <mergeCell ref="AP5:AP8"/>
    <mergeCell ref="AQ5:AQ8"/>
    <mergeCell ref="I6:P6"/>
    <mergeCell ref="Q6:X6"/>
    <mergeCell ref="Y6:AF6"/>
    <mergeCell ref="AM7:AN7"/>
    <mergeCell ref="U7:V7"/>
    <mergeCell ref="W7:X7"/>
    <mergeCell ref="Y7:Z7"/>
    <mergeCell ref="AA7:AB7"/>
    <mergeCell ref="AC7:AD7"/>
    <mergeCell ref="AE7:AF7"/>
    <mergeCell ref="A9:A13"/>
    <mergeCell ref="AG7:AH7"/>
    <mergeCell ref="AI7:AJ7"/>
    <mergeCell ref="AK7:AL7"/>
    <mergeCell ref="I7:J7"/>
    <mergeCell ref="K7:L7"/>
    <mergeCell ref="M7:N7"/>
    <mergeCell ref="O7:P7"/>
    <mergeCell ref="Q7:R7"/>
    <mergeCell ref="S7:T7"/>
    <mergeCell ref="G5:G8"/>
    <mergeCell ref="H5:H8"/>
    <mergeCell ref="I5:AN5"/>
    <mergeCell ref="D9:D13"/>
    <mergeCell ref="E9:E13"/>
    <mergeCell ref="AG6:AN6"/>
    <mergeCell ref="F9:F13"/>
    <mergeCell ref="I9:I13"/>
    <mergeCell ref="J9:J13"/>
    <mergeCell ref="W9:W13"/>
    <mergeCell ref="L9:L13"/>
    <mergeCell ref="M9:M13"/>
    <mergeCell ref="N9:N13"/>
    <mergeCell ref="O9:O13"/>
    <mergeCell ref="P9:P13"/>
    <mergeCell ref="Q9:Q13"/>
    <mergeCell ref="R9:R13"/>
    <mergeCell ref="S9:S13"/>
    <mergeCell ref="T9:T13"/>
    <mergeCell ref="U9:U13"/>
    <mergeCell ref="V9:V13"/>
    <mergeCell ref="K9:K13"/>
    <mergeCell ref="AG9:AG13"/>
    <mergeCell ref="AH9:AH13"/>
    <mergeCell ref="AI9:AI13"/>
    <mergeCell ref="X9:X13"/>
    <mergeCell ref="Y9:Y13"/>
    <mergeCell ref="Z9:Z13"/>
    <mergeCell ref="AA9:AA13"/>
    <mergeCell ref="AB9:AB13"/>
    <mergeCell ref="AC9:AC13"/>
    <mergeCell ref="AQ9:AQ13"/>
    <mergeCell ref="AJ9:AJ13"/>
    <mergeCell ref="AK9:AK13"/>
    <mergeCell ref="AL9:AL13"/>
    <mergeCell ref="AM9:AM13"/>
    <mergeCell ref="AN9:AN13"/>
    <mergeCell ref="AO9:AO13"/>
    <mergeCell ref="B9:B13"/>
    <mergeCell ref="C9:C13"/>
    <mergeCell ref="D29:G29"/>
    <mergeCell ref="A20:C20"/>
    <mergeCell ref="F20:F21"/>
    <mergeCell ref="G20:H20"/>
    <mergeCell ref="G21:H21"/>
    <mergeCell ref="D25:G25"/>
    <mergeCell ref="D27:G27"/>
    <mergeCell ref="A14:AP14"/>
    <mergeCell ref="A16:H17"/>
    <mergeCell ref="B18:H18"/>
    <mergeCell ref="AP9:AP13"/>
    <mergeCell ref="AD9:AD13"/>
    <mergeCell ref="AE9:AE13"/>
    <mergeCell ref="AF9:AF13"/>
  </mergeCells>
  <printOptions horizontalCentered="1"/>
  <pageMargins left="0.70866141732283472" right="0.70866141732283472" top="0.74803149606299213" bottom="0.74803149606299213" header="0.31496062992125984" footer="0.31496062992125984"/>
  <pageSetup scale="41" orientation="landscape" r:id="rId1"/>
  <headerFooter>
    <oddFooter>&amp;R&amp;P de &amp;N</oddFooter>
  </headerFooter>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Q47"/>
  <sheetViews>
    <sheetView showGridLines="0" topLeftCell="AB25" zoomScale="65" zoomScaleNormal="65" workbookViewId="0">
      <selection activeCell="AK28" sqref="AK28:AK31"/>
    </sheetView>
  </sheetViews>
  <sheetFormatPr baseColWidth="10" defaultColWidth="17.28515625" defaultRowHeight="15" customHeight="1"/>
  <cols>
    <col min="1" max="1" width="25.5703125" style="9" customWidth="1"/>
    <col min="2" max="2" width="23.7109375" style="9" customWidth="1"/>
    <col min="3" max="3" width="21.7109375" style="14" customWidth="1"/>
    <col min="4" max="4" width="42.140625" style="9" customWidth="1"/>
    <col min="5" max="5" width="23.28515625" style="9" customWidth="1"/>
    <col min="6" max="6" width="41.42578125" style="9" customWidth="1"/>
    <col min="7" max="7" width="51.5703125" style="9" customWidth="1"/>
    <col min="8" max="8" width="53.42578125" style="11" customWidth="1"/>
    <col min="9" max="9" width="18" style="5" bestFit="1" customWidth="1"/>
    <col min="10" max="14" width="17.42578125" style="5" bestFit="1" customWidth="1"/>
    <col min="15" max="15" width="19" style="5" bestFit="1" customWidth="1"/>
    <col min="16" max="17" width="17.42578125" style="5" bestFit="1" customWidth="1"/>
    <col min="18" max="18" width="17.28515625" style="5"/>
    <col min="19" max="19" width="17.42578125" style="5" bestFit="1" customWidth="1"/>
    <col min="20" max="20" width="17.28515625" style="5"/>
    <col min="21" max="21" width="17.42578125" style="5" bestFit="1" customWidth="1"/>
    <col min="22" max="22" width="17.28515625" style="5"/>
    <col min="23" max="23" width="19" style="5" bestFit="1" customWidth="1"/>
    <col min="24" max="25" width="17.42578125" style="5" bestFit="1" customWidth="1"/>
    <col min="26" max="26" width="17.28515625" style="5"/>
    <col min="27" max="27" width="17.42578125" style="5" bestFit="1" customWidth="1"/>
    <col min="28" max="28" width="17.28515625" style="5"/>
    <col min="29" max="29" width="17.42578125" style="5" bestFit="1" customWidth="1"/>
    <col min="30" max="30" width="17.28515625" style="5"/>
    <col min="31" max="31" width="19" style="5" bestFit="1" customWidth="1"/>
    <col min="32" max="33" width="17.42578125" style="5" bestFit="1" customWidth="1"/>
    <col min="34" max="34" width="17.28515625" style="5"/>
    <col min="35" max="35" width="17.42578125" style="5" bestFit="1" customWidth="1"/>
    <col min="36" max="36" width="17.28515625" style="5"/>
    <col min="37" max="37" width="17.42578125" style="5" bestFit="1" customWidth="1"/>
    <col min="38" max="38" width="17.28515625" style="5"/>
    <col min="39" max="39" width="19" style="5" bestFit="1" customWidth="1"/>
    <col min="40" max="40" width="17.42578125" style="5" bestFit="1" customWidth="1"/>
    <col min="41" max="41" width="19" style="5" bestFit="1" customWidth="1"/>
    <col min="42" max="42" width="17.42578125" style="5" bestFit="1" customWidth="1"/>
    <col min="43" max="16384" width="17.28515625" style="5"/>
  </cols>
  <sheetData>
    <row r="1" spans="1:43" ht="39.75" customHeight="1">
      <c r="A1" s="555"/>
      <c r="B1" s="555"/>
      <c r="C1" s="555"/>
      <c r="D1" s="556" t="s">
        <v>345</v>
      </c>
      <c r="E1" s="556"/>
      <c r="F1" s="556"/>
      <c r="G1" s="556"/>
      <c r="H1" s="556"/>
    </row>
    <row r="2" spans="1:43" ht="39.75" customHeight="1">
      <c r="A2" s="555"/>
      <c r="B2" s="555"/>
      <c r="C2" s="555"/>
      <c r="D2" s="556">
        <v>2015</v>
      </c>
      <c r="E2" s="556"/>
      <c r="F2" s="556"/>
      <c r="G2" s="556"/>
      <c r="H2" s="556"/>
    </row>
    <row r="3" spans="1:43" ht="14.25" customHeight="1">
      <c r="A3" s="6"/>
      <c r="B3" s="6"/>
      <c r="C3" s="12"/>
      <c r="D3" s="6"/>
      <c r="E3" s="6"/>
      <c r="F3" s="6"/>
      <c r="G3" s="6"/>
      <c r="H3" s="10"/>
    </row>
    <row r="4" spans="1:43" ht="15" customHeight="1">
      <c r="A4" s="19"/>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1"/>
      <c r="AO4" s="557"/>
      <c r="AP4" s="558"/>
      <c r="AQ4" s="559"/>
    </row>
    <row r="5" spans="1:43" ht="13.5" customHeight="1">
      <c r="A5" s="560" t="s">
        <v>0</v>
      </c>
      <c r="B5" s="560" t="s">
        <v>1</v>
      </c>
      <c r="C5" s="560" t="s">
        <v>2</v>
      </c>
      <c r="D5" s="549" t="s">
        <v>3</v>
      </c>
      <c r="E5" s="549" t="s">
        <v>4</v>
      </c>
      <c r="F5" s="549" t="s">
        <v>5</v>
      </c>
      <c r="G5" s="549" t="s">
        <v>6</v>
      </c>
      <c r="H5" s="549" t="s">
        <v>7</v>
      </c>
      <c r="I5" s="551" t="s">
        <v>346</v>
      </c>
      <c r="J5" s="551"/>
      <c r="K5" s="551"/>
      <c r="L5" s="551"/>
      <c r="M5" s="551"/>
      <c r="N5" s="551"/>
      <c r="O5" s="551"/>
      <c r="P5" s="551"/>
      <c r="Q5" s="551"/>
      <c r="R5" s="551"/>
      <c r="S5" s="551"/>
      <c r="T5" s="551"/>
      <c r="U5" s="551"/>
      <c r="V5" s="551"/>
      <c r="W5" s="551"/>
      <c r="X5" s="551"/>
      <c r="Y5" s="551"/>
      <c r="Z5" s="551"/>
      <c r="AA5" s="551"/>
      <c r="AB5" s="551"/>
      <c r="AC5" s="551"/>
      <c r="AD5" s="551"/>
      <c r="AE5" s="551"/>
      <c r="AF5" s="551"/>
      <c r="AG5" s="551"/>
      <c r="AH5" s="551"/>
      <c r="AI5" s="551"/>
      <c r="AJ5" s="551"/>
      <c r="AK5" s="551"/>
      <c r="AL5" s="551"/>
      <c r="AM5" s="551"/>
      <c r="AN5" s="551"/>
      <c r="AO5" s="562" t="s">
        <v>347</v>
      </c>
      <c r="AP5" s="563" t="s">
        <v>348</v>
      </c>
      <c r="AQ5" s="563" t="s">
        <v>378</v>
      </c>
    </row>
    <row r="6" spans="1:43" ht="13.5" customHeight="1">
      <c r="A6" s="560"/>
      <c r="B6" s="560"/>
      <c r="C6" s="560"/>
      <c r="D6" s="549"/>
      <c r="E6" s="549"/>
      <c r="F6" s="549"/>
      <c r="G6" s="549"/>
      <c r="H6" s="549"/>
      <c r="I6" s="554" t="s">
        <v>349</v>
      </c>
      <c r="J6" s="554"/>
      <c r="K6" s="554"/>
      <c r="L6" s="554"/>
      <c r="M6" s="554"/>
      <c r="N6" s="554"/>
      <c r="O6" s="554"/>
      <c r="P6" s="554"/>
      <c r="Q6" s="554" t="s">
        <v>350</v>
      </c>
      <c r="R6" s="554"/>
      <c r="S6" s="554"/>
      <c r="T6" s="554"/>
      <c r="U6" s="554"/>
      <c r="V6" s="554"/>
      <c r="W6" s="554"/>
      <c r="X6" s="554"/>
      <c r="Y6" s="554" t="s">
        <v>351</v>
      </c>
      <c r="Z6" s="554"/>
      <c r="AA6" s="554"/>
      <c r="AB6" s="554"/>
      <c r="AC6" s="554"/>
      <c r="AD6" s="554"/>
      <c r="AE6" s="554"/>
      <c r="AF6" s="554"/>
      <c r="AG6" s="554" t="s">
        <v>352</v>
      </c>
      <c r="AH6" s="554"/>
      <c r="AI6" s="554"/>
      <c r="AJ6" s="554"/>
      <c r="AK6" s="554"/>
      <c r="AL6" s="554"/>
      <c r="AM6" s="554"/>
      <c r="AN6" s="554"/>
      <c r="AO6" s="562"/>
      <c r="AP6" s="563"/>
      <c r="AQ6" s="563"/>
    </row>
    <row r="7" spans="1:43" ht="17.25" customHeight="1">
      <c r="A7" s="560"/>
      <c r="B7" s="560"/>
      <c r="C7" s="560"/>
      <c r="D7" s="549"/>
      <c r="E7" s="549"/>
      <c r="F7" s="549"/>
      <c r="G7" s="549"/>
      <c r="H7" s="549"/>
      <c r="I7" s="546" t="s">
        <v>353</v>
      </c>
      <c r="J7" s="546"/>
      <c r="K7" s="546" t="s">
        <v>354</v>
      </c>
      <c r="L7" s="546"/>
      <c r="M7" s="546" t="s">
        <v>355</v>
      </c>
      <c r="N7" s="546"/>
      <c r="O7" s="547" t="s">
        <v>356</v>
      </c>
      <c r="P7" s="548"/>
      <c r="Q7" s="546" t="s">
        <v>357</v>
      </c>
      <c r="R7" s="546"/>
      <c r="S7" s="546" t="s">
        <v>358</v>
      </c>
      <c r="T7" s="546"/>
      <c r="U7" s="546" t="s">
        <v>359</v>
      </c>
      <c r="V7" s="546"/>
      <c r="W7" s="547" t="s">
        <v>356</v>
      </c>
      <c r="X7" s="548"/>
      <c r="Y7" s="546" t="s">
        <v>360</v>
      </c>
      <c r="Z7" s="546"/>
      <c r="AA7" s="546" t="s">
        <v>361</v>
      </c>
      <c r="AB7" s="546"/>
      <c r="AC7" s="546" t="s">
        <v>362</v>
      </c>
      <c r="AD7" s="546"/>
      <c r="AE7" s="547" t="s">
        <v>356</v>
      </c>
      <c r="AF7" s="548"/>
      <c r="AG7" s="546" t="s">
        <v>363</v>
      </c>
      <c r="AH7" s="546"/>
      <c r="AI7" s="546" t="s">
        <v>364</v>
      </c>
      <c r="AJ7" s="546"/>
      <c r="AK7" s="546" t="s">
        <v>365</v>
      </c>
      <c r="AL7" s="546"/>
      <c r="AM7" s="547" t="s">
        <v>356</v>
      </c>
      <c r="AN7" s="548"/>
      <c r="AO7" s="562"/>
      <c r="AP7" s="563"/>
      <c r="AQ7" s="563"/>
    </row>
    <row r="8" spans="1:43" ht="15.75" customHeight="1">
      <c r="A8" s="561"/>
      <c r="B8" s="561"/>
      <c r="C8" s="561"/>
      <c r="D8" s="550"/>
      <c r="E8" s="550"/>
      <c r="F8" s="550"/>
      <c r="G8" s="550"/>
      <c r="H8" s="550"/>
      <c r="I8" s="15" t="s">
        <v>366</v>
      </c>
      <c r="J8" s="16" t="s">
        <v>367</v>
      </c>
      <c r="K8" s="15" t="s">
        <v>366</v>
      </c>
      <c r="L8" s="16" t="s">
        <v>367</v>
      </c>
      <c r="M8" s="15" t="s">
        <v>366</v>
      </c>
      <c r="N8" s="16" t="s">
        <v>367</v>
      </c>
      <c r="O8" s="17" t="s">
        <v>366</v>
      </c>
      <c r="P8" s="18" t="s">
        <v>367</v>
      </c>
      <c r="Q8" s="15" t="s">
        <v>366</v>
      </c>
      <c r="R8" s="16" t="s">
        <v>367</v>
      </c>
      <c r="S8" s="15" t="s">
        <v>366</v>
      </c>
      <c r="T8" s="16" t="s">
        <v>367</v>
      </c>
      <c r="U8" s="15" t="s">
        <v>366</v>
      </c>
      <c r="V8" s="16" t="s">
        <v>367</v>
      </c>
      <c r="W8" s="17" t="s">
        <v>366</v>
      </c>
      <c r="X8" s="18" t="s">
        <v>367</v>
      </c>
      <c r="Y8" s="15" t="s">
        <v>366</v>
      </c>
      <c r="Z8" s="16" t="s">
        <v>367</v>
      </c>
      <c r="AA8" s="15" t="s">
        <v>366</v>
      </c>
      <c r="AB8" s="16" t="s">
        <v>367</v>
      </c>
      <c r="AC8" s="15" t="s">
        <v>366</v>
      </c>
      <c r="AD8" s="16" t="s">
        <v>367</v>
      </c>
      <c r="AE8" s="17" t="s">
        <v>366</v>
      </c>
      <c r="AF8" s="18" t="s">
        <v>367</v>
      </c>
      <c r="AG8" s="15" t="s">
        <v>366</v>
      </c>
      <c r="AH8" s="16" t="s">
        <v>367</v>
      </c>
      <c r="AI8" s="15" t="s">
        <v>366</v>
      </c>
      <c r="AJ8" s="16" t="s">
        <v>367</v>
      </c>
      <c r="AK8" s="15" t="s">
        <v>366</v>
      </c>
      <c r="AL8" s="16" t="s">
        <v>367</v>
      </c>
      <c r="AM8" s="17" t="s">
        <v>366</v>
      </c>
      <c r="AN8" s="18" t="s">
        <v>367</v>
      </c>
      <c r="AO8" s="562"/>
      <c r="AP8" s="563"/>
      <c r="AQ8" s="563"/>
    </row>
    <row r="9" spans="1:43" ht="55.5" customHeight="1">
      <c r="A9" s="510" t="s">
        <v>100</v>
      </c>
      <c r="B9" s="510" t="s">
        <v>402</v>
      </c>
      <c r="C9" s="513" t="s">
        <v>101</v>
      </c>
      <c r="D9" s="545" t="s">
        <v>297</v>
      </c>
      <c r="E9" s="569" t="s">
        <v>102</v>
      </c>
      <c r="F9" s="544" t="s">
        <v>296</v>
      </c>
      <c r="G9" s="69" t="s">
        <v>103</v>
      </c>
      <c r="H9" s="69" t="s">
        <v>275</v>
      </c>
      <c r="I9" s="630" t="e">
        <f>SUM(#REF!)</f>
        <v>#REF!</v>
      </c>
      <c r="J9" s="630" t="e">
        <f>SUM(#REF!)</f>
        <v>#REF!</v>
      </c>
      <c r="K9" s="630" t="e">
        <f>SUM(#REF!)</f>
        <v>#REF!</v>
      </c>
      <c r="L9" s="630" t="e">
        <f>SUM(#REF!)</f>
        <v>#REF!</v>
      </c>
      <c r="M9" s="630" t="e">
        <f>SUM(#REF!)</f>
        <v>#REF!</v>
      </c>
      <c r="N9" s="630" t="e">
        <f>SUM(#REF!)</f>
        <v>#REF!</v>
      </c>
      <c r="O9" s="564" t="e">
        <f>I9+K9+M9</f>
        <v>#REF!</v>
      </c>
      <c r="P9" s="564" t="e">
        <f>J9+L9+N9</f>
        <v>#REF!</v>
      </c>
      <c r="Q9" s="630" t="e">
        <f>SUM(#REF!)</f>
        <v>#REF!</v>
      </c>
      <c r="R9" s="630" t="e">
        <f>SUM(#REF!)</f>
        <v>#REF!</v>
      </c>
      <c r="S9" s="630" t="e">
        <f>SUM(#REF!)</f>
        <v>#REF!</v>
      </c>
      <c r="T9" s="630" t="e">
        <f>SUM(#REF!)</f>
        <v>#REF!</v>
      </c>
      <c r="U9" s="630" t="e">
        <f>SUM(#REF!)</f>
        <v>#REF!</v>
      </c>
      <c r="V9" s="630" t="e">
        <f>SUM(#REF!)</f>
        <v>#REF!</v>
      </c>
      <c r="W9" s="564" t="e">
        <f>Q9+S9+U9</f>
        <v>#REF!</v>
      </c>
      <c r="X9" s="564" t="e">
        <f>R9+T9+V9</f>
        <v>#REF!</v>
      </c>
      <c r="Y9" s="630" t="e">
        <f>SUM(#REF!)</f>
        <v>#REF!</v>
      </c>
      <c r="Z9" s="630" t="e">
        <f>SUM(#REF!)</f>
        <v>#REF!</v>
      </c>
      <c r="AA9" s="630" t="e">
        <f>SUM(#REF!)</f>
        <v>#REF!</v>
      </c>
      <c r="AB9" s="630" t="e">
        <f>SUM(#REF!)</f>
        <v>#REF!</v>
      </c>
      <c r="AC9" s="630" t="e">
        <f>SUM(#REF!)</f>
        <v>#REF!</v>
      </c>
      <c r="AD9" s="630" t="e">
        <f>SUM(#REF!)</f>
        <v>#REF!</v>
      </c>
      <c r="AE9" s="564" t="e">
        <f>Y9+AA9+AC9</f>
        <v>#REF!</v>
      </c>
      <c r="AF9" s="564" t="e">
        <f>Z9+AB9+AD9</f>
        <v>#REF!</v>
      </c>
      <c r="AG9" s="630" t="e">
        <f>SUM(#REF!)</f>
        <v>#REF!</v>
      </c>
      <c r="AH9" s="630" t="e">
        <f>SUM(#REF!)</f>
        <v>#REF!</v>
      </c>
      <c r="AI9" s="630" t="e">
        <f>SUM(#REF!)</f>
        <v>#REF!</v>
      </c>
      <c r="AJ9" s="630" t="e">
        <f>SUM(#REF!)</f>
        <v>#REF!</v>
      </c>
      <c r="AK9" s="630" t="e">
        <f>SUM(#REF!)</f>
        <v>#REF!</v>
      </c>
      <c r="AL9" s="630" t="e">
        <f>SUM(#REF!)</f>
        <v>#REF!</v>
      </c>
      <c r="AM9" s="564" t="e">
        <f>AG9+AI9+AK9</f>
        <v>#REF!</v>
      </c>
      <c r="AN9" s="564" t="e">
        <f>AH9+AJ9+AL9</f>
        <v>#REF!</v>
      </c>
      <c r="AO9" s="572" t="e">
        <f>O9+W9+AE9+AM9</f>
        <v>#REF!</v>
      </c>
      <c r="AP9" s="572" t="e">
        <f>P9+X9+AF9+AN9</f>
        <v>#REF!</v>
      </c>
      <c r="AQ9" s="538" t="e">
        <f>IF(AND(AP9&gt;0,AO9&gt;0),AP9/AO9,0)</f>
        <v>#REF!</v>
      </c>
    </row>
    <row r="10" spans="1:43" ht="51.75">
      <c r="A10" s="511"/>
      <c r="B10" s="511"/>
      <c r="C10" s="514"/>
      <c r="D10" s="545"/>
      <c r="E10" s="553"/>
      <c r="F10" s="545"/>
      <c r="G10" s="69" t="s">
        <v>104</v>
      </c>
      <c r="H10" s="69" t="s">
        <v>275</v>
      </c>
      <c r="I10" s="624"/>
      <c r="J10" s="624"/>
      <c r="K10" s="624"/>
      <c r="L10" s="624"/>
      <c r="M10" s="624"/>
      <c r="N10" s="624"/>
      <c r="O10" s="629"/>
      <c r="P10" s="629"/>
      <c r="Q10" s="624"/>
      <c r="R10" s="624"/>
      <c r="S10" s="624"/>
      <c r="T10" s="624"/>
      <c r="U10" s="624"/>
      <c r="V10" s="624"/>
      <c r="W10" s="629"/>
      <c r="X10" s="629"/>
      <c r="Y10" s="624"/>
      <c r="Z10" s="624"/>
      <c r="AA10" s="624"/>
      <c r="AB10" s="624"/>
      <c r="AC10" s="624"/>
      <c r="AD10" s="624"/>
      <c r="AE10" s="629"/>
      <c r="AF10" s="629"/>
      <c r="AG10" s="624"/>
      <c r="AH10" s="624"/>
      <c r="AI10" s="624"/>
      <c r="AJ10" s="624"/>
      <c r="AK10" s="624"/>
      <c r="AL10" s="624"/>
      <c r="AM10" s="629"/>
      <c r="AN10" s="629"/>
      <c r="AO10" s="596"/>
      <c r="AP10" s="596"/>
      <c r="AQ10" s="539"/>
    </row>
    <row r="11" spans="1:43" ht="51.75">
      <c r="A11" s="511"/>
      <c r="B11" s="511"/>
      <c r="C11" s="514"/>
      <c r="D11" s="545"/>
      <c r="E11" s="553"/>
      <c r="F11" s="545"/>
      <c r="G11" s="69" t="s">
        <v>106</v>
      </c>
      <c r="H11" s="69" t="s">
        <v>231</v>
      </c>
      <c r="I11" s="624"/>
      <c r="J11" s="624"/>
      <c r="K11" s="624"/>
      <c r="L11" s="624"/>
      <c r="M11" s="624"/>
      <c r="N11" s="624"/>
      <c r="O11" s="629"/>
      <c r="P11" s="629"/>
      <c r="Q11" s="624"/>
      <c r="R11" s="624"/>
      <c r="S11" s="624"/>
      <c r="T11" s="624"/>
      <c r="U11" s="624"/>
      <c r="V11" s="624"/>
      <c r="W11" s="629"/>
      <c r="X11" s="629"/>
      <c r="Y11" s="624"/>
      <c r="Z11" s="624"/>
      <c r="AA11" s="624"/>
      <c r="AB11" s="624"/>
      <c r="AC11" s="624"/>
      <c r="AD11" s="624"/>
      <c r="AE11" s="629"/>
      <c r="AF11" s="629"/>
      <c r="AG11" s="624"/>
      <c r="AH11" s="624"/>
      <c r="AI11" s="624"/>
      <c r="AJ11" s="624"/>
      <c r="AK11" s="624"/>
      <c r="AL11" s="624"/>
      <c r="AM11" s="629"/>
      <c r="AN11" s="629"/>
      <c r="AO11" s="596"/>
      <c r="AP11" s="596"/>
      <c r="AQ11" s="539"/>
    </row>
    <row r="12" spans="1:43" ht="51.75">
      <c r="A12" s="511"/>
      <c r="B12" s="511"/>
      <c r="C12" s="514"/>
      <c r="D12" s="545"/>
      <c r="E12" s="553"/>
      <c r="F12" s="545"/>
      <c r="G12" s="69" t="s">
        <v>107</v>
      </c>
      <c r="H12" s="69" t="s">
        <v>230</v>
      </c>
      <c r="I12" s="624"/>
      <c r="J12" s="624"/>
      <c r="K12" s="624"/>
      <c r="L12" s="624"/>
      <c r="M12" s="624"/>
      <c r="N12" s="624"/>
      <c r="O12" s="629"/>
      <c r="P12" s="629"/>
      <c r="Q12" s="624"/>
      <c r="R12" s="624"/>
      <c r="S12" s="624"/>
      <c r="T12" s="624"/>
      <c r="U12" s="624"/>
      <c r="V12" s="624"/>
      <c r="W12" s="629"/>
      <c r="X12" s="629"/>
      <c r="Y12" s="624"/>
      <c r="Z12" s="624"/>
      <c r="AA12" s="624"/>
      <c r="AB12" s="624"/>
      <c r="AC12" s="624"/>
      <c r="AD12" s="624"/>
      <c r="AE12" s="629"/>
      <c r="AF12" s="629"/>
      <c r="AG12" s="624"/>
      <c r="AH12" s="624"/>
      <c r="AI12" s="624"/>
      <c r="AJ12" s="624"/>
      <c r="AK12" s="624"/>
      <c r="AL12" s="624"/>
      <c r="AM12" s="629"/>
      <c r="AN12" s="629"/>
      <c r="AO12" s="596"/>
      <c r="AP12" s="596"/>
      <c r="AQ12" s="539"/>
    </row>
    <row r="13" spans="1:43" ht="69">
      <c r="A13" s="511"/>
      <c r="B13" s="512"/>
      <c r="C13" s="514"/>
      <c r="D13" s="545"/>
      <c r="E13" s="553"/>
      <c r="F13" s="545"/>
      <c r="G13" s="69" t="s">
        <v>108</v>
      </c>
      <c r="H13" s="69" t="s">
        <v>276</v>
      </c>
      <c r="I13" s="571"/>
      <c r="J13" s="571"/>
      <c r="K13" s="571"/>
      <c r="L13" s="571"/>
      <c r="M13" s="571"/>
      <c r="N13" s="571"/>
      <c r="O13" s="565"/>
      <c r="P13" s="565"/>
      <c r="Q13" s="571"/>
      <c r="R13" s="571"/>
      <c r="S13" s="571"/>
      <c r="T13" s="571"/>
      <c r="U13" s="571"/>
      <c r="V13" s="571"/>
      <c r="W13" s="565"/>
      <c r="X13" s="565"/>
      <c r="Y13" s="571"/>
      <c r="Z13" s="571"/>
      <c r="AA13" s="571"/>
      <c r="AB13" s="571"/>
      <c r="AC13" s="571"/>
      <c r="AD13" s="571"/>
      <c r="AE13" s="565"/>
      <c r="AF13" s="565"/>
      <c r="AG13" s="571"/>
      <c r="AH13" s="571"/>
      <c r="AI13" s="571"/>
      <c r="AJ13" s="571"/>
      <c r="AK13" s="571"/>
      <c r="AL13" s="571"/>
      <c r="AM13" s="565"/>
      <c r="AN13" s="565"/>
      <c r="AO13" s="573"/>
      <c r="AP13" s="573"/>
      <c r="AQ13" s="540"/>
    </row>
    <row r="14" spans="1:43" ht="51.75" customHeight="1">
      <c r="A14" s="511"/>
      <c r="B14" s="614" t="s">
        <v>402</v>
      </c>
      <c r="C14" s="514"/>
      <c r="D14" s="545" t="s">
        <v>113</v>
      </c>
      <c r="E14" s="569" t="s">
        <v>114</v>
      </c>
      <c r="F14" s="552" t="s">
        <v>115</v>
      </c>
      <c r="G14" s="69" t="s">
        <v>116</v>
      </c>
      <c r="H14" s="69" t="s">
        <v>277</v>
      </c>
      <c r="I14" s="630" t="e">
        <f>SUM(#REF!)</f>
        <v>#REF!</v>
      </c>
      <c r="J14" s="630" t="e">
        <f>SUM(#REF!)</f>
        <v>#REF!</v>
      </c>
      <c r="K14" s="630" t="e">
        <f>SUM(#REF!)</f>
        <v>#REF!</v>
      </c>
      <c r="L14" s="630" t="e">
        <f>SUM(#REF!)</f>
        <v>#REF!</v>
      </c>
      <c r="M14" s="630" t="e">
        <f>SUM(#REF!)</f>
        <v>#REF!</v>
      </c>
      <c r="N14" s="630" t="e">
        <f>SUM(#REF!)</f>
        <v>#REF!</v>
      </c>
      <c r="O14" s="564" t="e">
        <f>I14+K14+M14</f>
        <v>#REF!</v>
      </c>
      <c r="P14" s="564" t="e">
        <f>J14+L14+N14</f>
        <v>#REF!</v>
      </c>
      <c r="Q14" s="630" t="e">
        <f>SUM(#REF!)</f>
        <v>#REF!</v>
      </c>
      <c r="R14" s="630" t="e">
        <f>SUM(#REF!)</f>
        <v>#REF!</v>
      </c>
      <c r="S14" s="630" t="e">
        <f>SUM(#REF!)</f>
        <v>#REF!</v>
      </c>
      <c r="T14" s="630" t="e">
        <f>SUM(#REF!)</f>
        <v>#REF!</v>
      </c>
      <c r="U14" s="630" t="e">
        <f>SUM(#REF!)</f>
        <v>#REF!</v>
      </c>
      <c r="V14" s="630" t="e">
        <f>SUM(#REF!)</f>
        <v>#REF!</v>
      </c>
      <c r="W14" s="564" t="e">
        <f>Q14+S14+U14</f>
        <v>#REF!</v>
      </c>
      <c r="X14" s="564" t="e">
        <f>R14+T14+V14</f>
        <v>#REF!</v>
      </c>
      <c r="Y14" s="630" t="e">
        <f>SUM(#REF!)</f>
        <v>#REF!</v>
      </c>
      <c r="Z14" s="630" t="e">
        <f>SUM(#REF!)</f>
        <v>#REF!</v>
      </c>
      <c r="AA14" s="630" t="e">
        <f>SUM(#REF!)</f>
        <v>#REF!</v>
      </c>
      <c r="AB14" s="630" t="e">
        <f>SUM(#REF!)</f>
        <v>#REF!</v>
      </c>
      <c r="AC14" s="630" t="e">
        <f>SUM(#REF!)</f>
        <v>#REF!</v>
      </c>
      <c r="AD14" s="630" t="e">
        <f>SUM(#REF!)</f>
        <v>#REF!</v>
      </c>
      <c r="AE14" s="564" t="e">
        <f>Y14+AA14+AC14</f>
        <v>#REF!</v>
      </c>
      <c r="AF14" s="564" t="e">
        <f>Z14+AB14+AD14</f>
        <v>#REF!</v>
      </c>
      <c r="AG14" s="630" t="e">
        <f>SUM(#REF!)</f>
        <v>#REF!</v>
      </c>
      <c r="AH14" s="630" t="e">
        <f>SUM(#REF!)</f>
        <v>#REF!</v>
      </c>
      <c r="AI14" s="630" t="e">
        <f>SUM(#REF!)</f>
        <v>#REF!</v>
      </c>
      <c r="AJ14" s="630" t="e">
        <f>SUM(#REF!)</f>
        <v>#REF!</v>
      </c>
      <c r="AK14" s="630" t="e">
        <f>SUM(#REF!)</f>
        <v>#REF!</v>
      </c>
      <c r="AL14" s="630" t="e">
        <f>SUM(#REF!)</f>
        <v>#REF!</v>
      </c>
      <c r="AM14" s="564" t="e">
        <f>AG14+AI14+AK14</f>
        <v>#REF!</v>
      </c>
      <c r="AN14" s="564" t="e">
        <f>AH14+AJ14+AL14</f>
        <v>#REF!</v>
      </c>
      <c r="AO14" s="572" t="e">
        <f>O14+W14+AE14+AM14</f>
        <v>#REF!</v>
      </c>
      <c r="AP14" s="572" t="e">
        <f>P14+X14+AF14+AN14</f>
        <v>#REF!</v>
      </c>
      <c r="AQ14" s="538" t="e">
        <f>IF(AND(AP14&gt;0,AO14&gt;0),AP14/AO14,0)</f>
        <v>#REF!</v>
      </c>
    </row>
    <row r="15" spans="1:43" ht="51.75">
      <c r="A15" s="511"/>
      <c r="B15" s="615"/>
      <c r="C15" s="514"/>
      <c r="D15" s="545"/>
      <c r="E15" s="553"/>
      <c r="F15" s="552"/>
      <c r="G15" s="69" t="s">
        <v>117</v>
      </c>
      <c r="H15" s="69" t="s">
        <v>244</v>
      </c>
      <c r="I15" s="571"/>
      <c r="J15" s="571"/>
      <c r="K15" s="571"/>
      <c r="L15" s="571"/>
      <c r="M15" s="571"/>
      <c r="N15" s="571"/>
      <c r="O15" s="565"/>
      <c r="P15" s="565"/>
      <c r="Q15" s="571"/>
      <c r="R15" s="571"/>
      <c r="S15" s="571"/>
      <c r="T15" s="571"/>
      <c r="U15" s="571"/>
      <c r="V15" s="571"/>
      <c r="W15" s="565"/>
      <c r="X15" s="565"/>
      <c r="Y15" s="571"/>
      <c r="Z15" s="571"/>
      <c r="AA15" s="571"/>
      <c r="AB15" s="571"/>
      <c r="AC15" s="571"/>
      <c r="AD15" s="571"/>
      <c r="AE15" s="565"/>
      <c r="AF15" s="565"/>
      <c r="AG15" s="571"/>
      <c r="AH15" s="571"/>
      <c r="AI15" s="571"/>
      <c r="AJ15" s="571"/>
      <c r="AK15" s="571"/>
      <c r="AL15" s="571"/>
      <c r="AM15" s="565"/>
      <c r="AN15" s="565"/>
      <c r="AO15" s="573"/>
      <c r="AP15" s="573"/>
      <c r="AQ15" s="540"/>
    </row>
    <row r="16" spans="1:43" ht="17.25" customHeight="1">
      <c r="A16" s="511"/>
      <c r="B16" s="615"/>
      <c r="C16" s="514"/>
      <c r="D16" s="545" t="s">
        <v>118</v>
      </c>
      <c r="E16" s="569" t="s">
        <v>119</v>
      </c>
      <c r="F16" s="552" t="s">
        <v>120</v>
      </c>
      <c r="G16" s="69" t="s">
        <v>121</v>
      </c>
      <c r="H16" s="544" t="s">
        <v>243</v>
      </c>
      <c r="I16" s="630" t="e">
        <f>SUM(#REF!)</f>
        <v>#REF!</v>
      </c>
      <c r="J16" s="630" t="e">
        <f>SUM(#REF!)</f>
        <v>#REF!</v>
      </c>
      <c r="K16" s="630" t="e">
        <f>SUM(#REF!)</f>
        <v>#REF!</v>
      </c>
      <c r="L16" s="630" t="e">
        <f>SUM(#REF!)</f>
        <v>#REF!</v>
      </c>
      <c r="M16" s="630" t="e">
        <f>SUM(#REF!)</f>
        <v>#REF!</v>
      </c>
      <c r="N16" s="630" t="e">
        <f>SUM(#REF!)</f>
        <v>#REF!</v>
      </c>
      <c r="O16" s="564" t="e">
        <f>I16+K16+M16</f>
        <v>#REF!</v>
      </c>
      <c r="P16" s="564" t="e">
        <f>J16+L16+N16</f>
        <v>#REF!</v>
      </c>
      <c r="Q16" s="630" t="e">
        <f>SUM(#REF!)</f>
        <v>#REF!</v>
      </c>
      <c r="R16" s="630" t="e">
        <f>SUM(#REF!)</f>
        <v>#REF!</v>
      </c>
      <c r="S16" s="630" t="e">
        <f>SUM(#REF!)</f>
        <v>#REF!</v>
      </c>
      <c r="T16" s="630" t="e">
        <f>SUM(#REF!)</f>
        <v>#REF!</v>
      </c>
      <c r="U16" s="630" t="e">
        <f>SUM(#REF!)</f>
        <v>#REF!</v>
      </c>
      <c r="V16" s="630" t="e">
        <f>SUM(#REF!)</f>
        <v>#REF!</v>
      </c>
      <c r="W16" s="564" t="e">
        <f>Q16+S16+U16</f>
        <v>#REF!</v>
      </c>
      <c r="X16" s="564" t="e">
        <f>R16+T16+V16</f>
        <v>#REF!</v>
      </c>
      <c r="Y16" s="630" t="e">
        <f>SUM(#REF!)</f>
        <v>#REF!</v>
      </c>
      <c r="Z16" s="630" t="e">
        <f>SUM(#REF!)</f>
        <v>#REF!</v>
      </c>
      <c r="AA16" s="630" t="e">
        <f>SUM(#REF!)</f>
        <v>#REF!</v>
      </c>
      <c r="AB16" s="630" t="e">
        <f>SUM(#REF!)</f>
        <v>#REF!</v>
      </c>
      <c r="AC16" s="630" t="e">
        <f>SUM(#REF!)</f>
        <v>#REF!</v>
      </c>
      <c r="AD16" s="630" t="e">
        <f>SUM(#REF!)</f>
        <v>#REF!</v>
      </c>
      <c r="AE16" s="564" t="e">
        <f>Y16+AA16+AC16</f>
        <v>#REF!</v>
      </c>
      <c r="AF16" s="564" t="e">
        <f>Z16+AB16+AD16</f>
        <v>#REF!</v>
      </c>
      <c r="AG16" s="630" t="e">
        <f>SUM(#REF!)</f>
        <v>#REF!</v>
      </c>
      <c r="AH16" s="630" t="e">
        <f>SUM(#REF!)</f>
        <v>#REF!</v>
      </c>
      <c r="AI16" s="630" t="e">
        <f>SUM(#REF!)</f>
        <v>#REF!</v>
      </c>
      <c r="AJ16" s="630" t="e">
        <f>SUM(#REF!)</f>
        <v>#REF!</v>
      </c>
      <c r="AK16" s="630" t="e">
        <f>SUM(#REF!)</f>
        <v>#REF!</v>
      </c>
      <c r="AL16" s="630" t="e">
        <f>SUM(#REF!)</f>
        <v>#REF!</v>
      </c>
      <c r="AM16" s="564" t="e">
        <f>AG16+AI16+AK16</f>
        <v>#REF!</v>
      </c>
      <c r="AN16" s="564" t="e">
        <f>AH16+AJ16+AL16</f>
        <v>#REF!</v>
      </c>
      <c r="AO16" s="572" t="e">
        <f>O16+W16+AE16+AM16</f>
        <v>#REF!</v>
      </c>
      <c r="AP16" s="572" t="e">
        <f>P16+X16+AF16+AN16</f>
        <v>#REF!</v>
      </c>
      <c r="AQ16" s="538" t="e">
        <f>IF(AND(AP16&gt;0,AO16&gt;0),AP16/AO16,0)</f>
        <v>#REF!</v>
      </c>
    </row>
    <row r="17" spans="1:43" ht="17.25" customHeight="1">
      <c r="A17" s="511"/>
      <c r="B17" s="615"/>
      <c r="C17" s="514"/>
      <c r="D17" s="545"/>
      <c r="E17" s="553"/>
      <c r="F17" s="552"/>
      <c r="G17" s="69" t="s">
        <v>122</v>
      </c>
      <c r="H17" s="545"/>
      <c r="I17" s="571"/>
      <c r="J17" s="571"/>
      <c r="K17" s="571"/>
      <c r="L17" s="571"/>
      <c r="M17" s="571"/>
      <c r="N17" s="571"/>
      <c r="O17" s="565"/>
      <c r="P17" s="565"/>
      <c r="Q17" s="571"/>
      <c r="R17" s="571"/>
      <c r="S17" s="571"/>
      <c r="T17" s="571"/>
      <c r="U17" s="571"/>
      <c r="V17" s="571"/>
      <c r="W17" s="565"/>
      <c r="X17" s="565"/>
      <c r="Y17" s="571"/>
      <c r="Z17" s="571"/>
      <c r="AA17" s="571"/>
      <c r="AB17" s="571"/>
      <c r="AC17" s="571"/>
      <c r="AD17" s="571"/>
      <c r="AE17" s="565"/>
      <c r="AF17" s="565"/>
      <c r="AG17" s="571"/>
      <c r="AH17" s="571"/>
      <c r="AI17" s="571"/>
      <c r="AJ17" s="571"/>
      <c r="AK17" s="571"/>
      <c r="AL17" s="571"/>
      <c r="AM17" s="565"/>
      <c r="AN17" s="565"/>
      <c r="AO17" s="573"/>
      <c r="AP17" s="573"/>
      <c r="AQ17" s="540"/>
    </row>
    <row r="18" spans="1:43" ht="17.25" customHeight="1">
      <c r="A18" s="511"/>
      <c r="B18" s="615"/>
      <c r="C18" s="514"/>
      <c r="D18" s="545" t="s">
        <v>123</v>
      </c>
      <c r="E18" s="569" t="s">
        <v>124</v>
      </c>
      <c r="F18" s="544" t="s">
        <v>125</v>
      </c>
      <c r="G18" s="69" t="s">
        <v>397</v>
      </c>
      <c r="H18" s="544" t="s">
        <v>243</v>
      </c>
      <c r="I18" s="630" t="e">
        <f>SUM(#REF!)</f>
        <v>#REF!</v>
      </c>
      <c r="J18" s="630" t="e">
        <f>SUM(#REF!)</f>
        <v>#REF!</v>
      </c>
      <c r="K18" s="630" t="e">
        <f>SUM(#REF!)</f>
        <v>#REF!</v>
      </c>
      <c r="L18" s="630" t="e">
        <f>SUM(#REF!)</f>
        <v>#REF!</v>
      </c>
      <c r="M18" s="630" t="e">
        <f>SUM(#REF!)</f>
        <v>#REF!</v>
      </c>
      <c r="N18" s="630" t="e">
        <f>SUM(#REF!)</f>
        <v>#REF!</v>
      </c>
      <c r="O18" s="564" t="e">
        <f>I18+K18+M18</f>
        <v>#REF!</v>
      </c>
      <c r="P18" s="564" t="e">
        <f>+J18+L18+N18</f>
        <v>#REF!</v>
      </c>
      <c r="Q18" s="630" t="e">
        <f>SUM(#REF!)</f>
        <v>#REF!</v>
      </c>
      <c r="R18" s="630" t="e">
        <f>SUM(#REF!)</f>
        <v>#REF!</v>
      </c>
      <c r="S18" s="630" t="e">
        <f>SUM(#REF!)</f>
        <v>#REF!</v>
      </c>
      <c r="T18" s="630" t="e">
        <f>SUM(#REF!)</f>
        <v>#REF!</v>
      </c>
      <c r="U18" s="630" t="e">
        <f>SUM(#REF!)</f>
        <v>#REF!</v>
      </c>
      <c r="V18" s="630" t="e">
        <f>SUM(#REF!)</f>
        <v>#REF!</v>
      </c>
      <c r="W18" s="564" t="e">
        <f>Q18+S18+U18</f>
        <v>#REF!</v>
      </c>
      <c r="X18" s="564" t="e">
        <f>+R18+T18+V18</f>
        <v>#REF!</v>
      </c>
      <c r="Y18" s="630" t="e">
        <f>SUM(#REF!)</f>
        <v>#REF!</v>
      </c>
      <c r="Z18" s="630" t="e">
        <f>SUM(#REF!)</f>
        <v>#REF!</v>
      </c>
      <c r="AA18" s="630" t="e">
        <f>SUM(#REF!)</f>
        <v>#REF!</v>
      </c>
      <c r="AB18" s="630" t="e">
        <f>SUM(#REF!)</f>
        <v>#REF!</v>
      </c>
      <c r="AC18" s="630" t="e">
        <f>SUM(#REF!)</f>
        <v>#REF!</v>
      </c>
      <c r="AD18" s="630" t="e">
        <f>SUM(#REF!)</f>
        <v>#REF!</v>
      </c>
      <c r="AE18" s="564" t="e">
        <f>Y18+AA18+AC18</f>
        <v>#REF!</v>
      </c>
      <c r="AF18" s="564" t="e">
        <f>+Z18+AB18+AD18</f>
        <v>#REF!</v>
      </c>
      <c r="AG18" s="630" t="e">
        <f>SUM(#REF!)</f>
        <v>#REF!</v>
      </c>
      <c r="AH18" s="630" t="e">
        <f>SUM(#REF!)</f>
        <v>#REF!</v>
      </c>
      <c r="AI18" s="630" t="e">
        <f>SUM(#REF!)</f>
        <v>#REF!</v>
      </c>
      <c r="AJ18" s="630" t="e">
        <f>SUM(#REF!)</f>
        <v>#REF!</v>
      </c>
      <c r="AK18" s="630" t="e">
        <f>SUM(#REF!)</f>
        <v>#REF!</v>
      </c>
      <c r="AL18" s="630" t="e">
        <f>SUM(#REF!)</f>
        <v>#REF!</v>
      </c>
      <c r="AM18" s="564" t="e">
        <f>AG18+AI18+AK18</f>
        <v>#REF!</v>
      </c>
      <c r="AN18" s="564" t="e">
        <f>+AH18+AJ18+AL18</f>
        <v>#REF!</v>
      </c>
      <c r="AO18" s="572" t="e">
        <f>O18+W18+AE18+AM18</f>
        <v>#REF!</v>
      </c>
      <c r="AP18" s="572" t="e">
        <f>P18+X18+AF18+AN18</f>
        <v>#REF!</v>
      </c>
      <c r="AQ18" s="538" t="e">
        <f>IF(AND(AP18&gt;0,AO18&gt;0),AP18/AO18,0)</f>
        <v>#REF!</v>
      </c>
    </row>
    <row r="19" spans="1:43" ht="17.25" customHeight="1">
      <c r="A19" s="511"/>
      <c r="B19" s="615"/>
      <c r="C19" s="514"/>
      <c r="D19" s="545"/>
      <c r="E19" s="553"/>
      <c r="F19" s="545"/>
      <c r="G19" s="69" t="s">
        <v>394</v>
      </c>
      <c r="H19" s="544"/>
      <c r="I19" s="624"/>
      <c r="J19" s="624"/>
      <c r="K19" s="624"/>
      <c r="L19" s="624"/>
      <c r="M19" s="624"/>
      <c r="N19" s="624"/>
      <c r="O19" s="629"/>
      <c r="P19" s="629"/>
      <c r="Q19" s="624"/>
      <c r="R19" s="624"/>
      <c r="S19" s="624"/>
      <c r="T19" s="624"/>
      <c r="U19" s="624"/>
      <c r="V19" s="624"/>
      <c r="W19" s="629"/>
      <c r="X19" s="629"/>
      <c r="Y19" s="624"/>
      <c r="Z19" s="624"/>
      <c r="AA19" s="624"/>
      <c r="AB19" s="624"/>
      <c r="AC19" s="624"/>
      <c r="AD19" s="624"/>
      <c r="AE19" s="629"/>
      <c r="AF19" s="629"/>
      <c r="AG19" s="624"/>
      <c r="AH19" s="624"/>
      <c r="AI19" s="624"/>
      <c r="AJ19" s="624"/>
      <c r="AK19" s="624"/>
      <c r="AL19" s="624"/>
      <c r="AM19" s="629"/>
      <c r="AN19" s="629"/>
      <c r="AO19" s="596"/>
      <c r="AP19" s="596"/>
      <c r="AQ19" s="539"/>
    </row>
    <row r="20" spans="1:43" ht="17.25" customHeight="1">
      <c r="A20" s="511"/>
      <c r="B20" s="615"/>
      <c r="C20" s="514"/>
      <c r="D20" s="545"/>
      <c r="E20" s="553"/>
      <c r="F20" s="545"/>
      <c r="G20" s="69" t="s">
        <v>395</v>
      </c>
      <c r="H20" s="544"/>
      <c r="I20" s="624"/>
      <c r="J20" s="624"/>
      <c r="K20" s="624"/>
      <c r="L20" s="624"/>
      <c r="M20" s="624"/>
      <c r="N20" s="624"/>
      <c r="O20" s="629"/>
      <c r="P20" s="629"/>
      <c r="Q20" s="624"/>
      <c r="R20" s="624"/>
      <c r="S20" s="624"/>
      <c r="T20" s="624"/>
      <c r="U20" s="624"/>
      <c r="V20" s="624"/>
      <c r="W20" s="629"/>
      <c r="X20" s="629"/>
      <c r="Y20" s="624"/>
      <c r="Z20" s="624"/>
      <c r="AA20" s="624"/>
      <c r="AB20" s="624"/>
      <c r="AC20" s="624"/>
      <c r="AD20" s="624"/>
      <c r="AE20" s="629"/>
      <c r="AF20" s="629"/>
      <c r="AG20" s="624"/>
      <c r="AH20" s="624"/>
      <c r="AI20" s="624"/>
      <c r="AJ20" s="624"/>
      <c r="AK20" s="624"/>
      <c r="AL20" s="624"/>
      <c r="AM20" s="629"/>
      <c r="AN20" s="629"/>
      <c r="AO20" s="596"/>
      <c r="AP20" s="596"/>
      <c r="AQ20" s="539"/>
    </row>
    <row r="21" spans="1:43" ht="17.25" customHeight="1">
      <c r="A21" s="511"/>
      <c r="B21" s="615"/>
      <c r="C21" s="514"/>
      <c r="D21" s="545"/>
      <c r="E21" s="553"/>
      <c r="F21" s="545"/>
      <c r="G21" s="69" t="s">
        <v>396</v>
      </c>
      <c r="H21" s="544"/>
      <c r="I21" s="571"/>
      <c r="J21" s="571"/>
      <c r="K21" s="571"/>
      <c r="L21" s="571"/>
      <c r="M21" s="571"/>
      <c r="N21" s="571"/>
      <c r="O21" s="565"/>
      <c r="P21" s="565"/>
      <c r="Q21" s="571"/>
      <c r="R21" s="571"/>
      <c r="S21" s="571"/>
      <c r="T21" s="571"/>
      <c r="U21" s="571"/>
      <c r="V21" s="571"/>
      <c r="W21" s="565"/>
      <c r="X21" s="565"/>
      <c r="Y21" s="571"/>
      <c r="Z21" s="571"/>
      <c r="AA21" s="571"/>
      <c r="AB21" s="571"/>
      <c r="AC21" s="571"/>
      <c r="AD21" s="571"/>
      <c r="AE21" s="565"/>
      <c r="AF21" s="565"/>
      <c r="AG21" s="571"/>
      <c r="AH21" s="571"/>
      <c r="AI21" s="571"/>
      <c r="AJ21" s="571"/>
      <c r="AK21" s="571"/>
      <c r="AL21" s="571"/>
      <c r="AM21" s="565"/>
      <c r="AN21" s="565"/>
      <c r="AO21" s="573"/>
      <c r="AP21" s="573"/>
      <c r="AQ21" s="540"/>
    </row>
    <row r="22" spans="1:43" ht="86.25">
      <c r="A22" s="511"/>
      <c r="B22" s="615"/>
      <c r="C22" s="514"/>
      <c r="D22" s="65" t="s">
        <v>126</v>
      </c>
      <c r="E22" s="66" t="s">
        <v>127</v>
      </c>
      <c r="F22" s="69" t="s">
        <v>245</v>
      </c>
      <c r="G22" s="40" t="s">
        <v>246</v>
      </c>
      <c r="H22" s="69" t="s">
        <v>243</v>
      </c>
      <c r="I22" s="52" t="e">
        <f>SUM(#REF!)</f>
        <v>#REF!</v>
      </c>
      <c r="J22" s="52" t="e">
        <f>SUM(#REF!)</f>
        <v>#REF!</v>
      </c>
      <c r="K22" s="52" t="e">
        <f>SUM(#REF!)</f>
        <v>#REF!</v>
      </c>
      <c r="L22" s="52" t="e">
        <f>SUM(#REF!)</f>
        <v>#REF!</v>
      </c>
      <c r="M22" s="52" t="e">
        <f>SUM(#REF!)</f>
        <v>#REF!</v>
      </c>
      <c r="N22" s="52" t="e">
        <f>SUM(#REF!)</f>
        <v>#REF!</v>
      </c>
      <c r="O22" s="32" t="e">
        <f>+I22+K22+M22</f>
        <v>#REF!</v>
      </c>
      <c r="P22" s="32" t="e">
        <f>+J22+L22+N22</f>
        <v>#REF!</v>
      </c>
      <c r="Q22" s="52" t="e">
        <f>SUM(#REF!)</f>
        <v>#REF!</v>
      </c>
      <c r="R22" s="52" t="e">
        <f>SUM(#REF!)</f>
        <v>#REF!</v>
      </c>
      <c r="S22" s="52" t="e">
        <f>SUM(#REF!)</f>
        <v>#REF!</v>
      </c>
      <c r="T22" s="52" t="e">
        <f>SUM(#REF!)</f>
        <v>#REF!</v>
      </c>
      <c r="U22" s="52" t="e">
        <f>SUM(#REF!)</f>
        <v>#REF!</v>
      </c>
      <c r="V22" s="52" t="e">
        <f>SUM(#REF!)</f>
        <v>#REF!</v>
      </c>
      <c r="W22" s="32" t="e">
        <f>+Q22+S22+U22</f>
        <v>#REF!</v>
      </c>
      <c r="X22" s="32" t="e">
        <f>+R22+T22+V22</f>
        <v>#REF!</v>
      </c>
      <c r="Y22" s="52" t="e">
        <f>SUM(#REF!)</f>
        <v>#REF!</v>
      </c>
      <c r="Z22" s="52" t="e">
        <f>SUM(#REF!)</f>
        <v>#REF!</v>
      </c>
      <c r="AA22" s="52" t="e">
        <f>SUM(#REF!)</f>
        <v>#REF!</v>
      </c>
      <c r="AB22" s="52" t="e">
        <f>SUM(#REF!)</f>
        <v>#REF!</v>
      </c>
      <c r="AC22" s="52" t="e">
        <f>SUM(#REF!)</f>
        <v>#REF!</v>
      </c>
      <c r="AD22" s="52" t="e">
        <f>SUM(#REF!)</f>
        <v>#REF!</v>
      </c>
      <c r="AE22" s="32" t="e">
        <f>+Y22+AA22+AC22</f>
        <v>#REF!</v>
      </c>
      <c r="AF22" s="32" t="e">
        <f>+Z22+AB22+AD22</f>
        <v>#REF!</v>
      </c>
      <c r="AG22" s="52" t="e">
        <f>SUM(#REF!)</f>
        <v>#REF!</v>
      </c>
      <c r="AH22" s="52" t="e">
        <f>SUM(#REF!)</f>
        <v>#REF!</v>
      </c>
      <c r="AI22" s="52" t="e">
        <f>SUM(#REF!)</f>
        <v>#REF!</v>
      </c>
      <c r="AJ22" s="52" t="e">
        <f>SUM(#REF!)</f>
        <v>#REF!</v>
      </c>
      <c r="AK22" s="52" t="e">
        <f>SUM(#REF!)</f>
        <v>#REF!</v>
      </c>
      <c r="AL22" s="52" t="e">
        <f>SUM(#REF!)</f>
        <v>#REF!</v>
      </c>
      <c r="AM22" s="32" t="e">
        <f>+AG22+AI22+AK22</f>
        <v>#REF!</v>
      </c>
      <c r="AN22" s="32" t="e">
        <f>+AH22+AJ22+AL22</f>
        <v>#REF!</v>
      </c>
      <c r="AO22" s="33" t="e">
        <f>O22+W22+AE22+AM22</f>
        <v>#REF!</v>
      </c>
      <c r="AP22" s="33" t="e">
        <f>P22+X22+AF22+AN22</f>
        <v>#REF!</v>
      </c>
      <c r="AQ22" s="34" t="e">
        <f>IF(AND(AP22&gt;0,AO22&gt;0),AP22/AO22,0)</f>
        <v>#REF!</v>
      </c>
    </row>
    <row r="23" spans="1:43" ht="34.5">
      <c r="A23" s="511"/>
      <c r="B23" s="615"/>
      <c r="C23" s="514"/>
      <c r="D23" s="552" t="s">
        <v>128</v>
      </c>
      <c r="E23" s="638" t="s">
        <v>129</v>
      </c>
      <c r="F23" s="552" t="s">
        <v>337</v>
      </c>
      <c r="G23" s="68" t="s">
        <v>186</v>
      </c>
      <c r="H23" s="552" t="s">
        <v>243</v>
      </c>
      <c r="I23" s="630" t="e">
        <f>SUM(#REF!)</f>
        <v>#REF!</v>
      </c>
      <c r="J23" s="630" t="e">
        <f>SUM(#REF!)</f>
        <v>#REF!</v>
      </c>
      <c r="K23" s="630" t="e">
        <f>SUM(#REF!)</f>
        <v>#REF!</v>
      </c>
      <c r="L23" s="630" t="e">
        <f>SUM(#REF!)</f>
        <v>#REF!</v>
      </c>
      <c r="M23" s="630" t="e">
        <f>SUM(#REF!)</f>
        <v>#REF!</v>
      </c>
      <c r="N23" s="630" t="e">
        <f>SUM(#REF!)</f>
        <v>#REF!</v>
      </c>
      <c r="O23" s="564" t="e">
        <f>I23+K23+M23</f>
        <v>#REF!</v>
      </c>
      <c r="P23" s="564" t="e">
        <f>+J23+L23+N23</f>
        <v>#REF!</v>
      </c>
      <c r="Q23" s="630" t="e">
        <f>SUM(#REF!)</f>
        <v>#REF!</v>
      </c>
      <c r="R23" s="630" t="e">
        <f>SUM(#REF!)</f>
        <v>#REF!</v>
      </c>
      <c r="S23" s="630" t="e">
        <f>SUM(#REF!)</f>
        <v>#REF!</v>
      </c>
      <c r="T23" s="630" t="e">
        <f>SUM(#REF!)</f>
        <v>#REF!</v>
      </c>
      <c r="U23" s="630" t="e">
        <f>SUM(#REF!)</f>
        <v>#REF!</v>
      </c>
      <c r="V23" s="630" t="e">
        <f>SUM(#REF!)</f>
        <v>#REF!</v>
      </c>
      <c r="W23" s="564" t="e">
        <f>Q23+S23+U23</f>
        <v>#REF!</v>
      </c>
      <c r="X23" s="564" t="e">
        <f>+R23+T23+V23</f>
        <v>#REF!</v>
      </c>
      <c r="Y23" s="630" t="e">
        <f>SUM(#REF!)</f>
        <v>#REF!</v>
      </c>
      <c r="Z23" s="630" t="e">
        <f>SUM(#REF!)</f>
        <v>#REF!</v>
      </c>
      <c r="AA23" s="630" t="e">
        <f>SUM(#REF!)</f>
        <v>#REF!</v>
      </c>
      <c r="AB23" s="630" t="e">
        <f>SUM(#REF!)</f>
        <v>#REF!</v>
      </c>
      <c r="AC23" s="630" t="e">
        <f>SUM(#REF!)</f>
        <v>#REF!</v>
      </c>
      <c r="AD23" s="630" t="e">
        <f>SUM(#REF!)</f>
        <v>#REF!</v>
      </c>
      <c r="AE23" s="564" t="e">
        <f>Y23+AA23+AC23</f>
        <v>#REF!</v>
      </c>
      <c r="AF23" s="564" t="e">
        <f>+Z23+AB23+AD23</f>
        <v>#REF!</v>
      </c>
      <c r="AG23" s="630" t="e">
        <f>SUM(#REF!)</f>
        <v>#REF!</v>
      </c>
      <c r="AH23" s="630" t="e">
        <f>SUM(#REF!)</f>
        <v>#REF!</v>
      </c>
      <c r="AI23" s="630" t="e">
        <f>SUM(#REF!)</f>
        <v>#REF!</v>
      </c>
      <c r="AJ23" s="630" t="e">
        <f>SUM(#REF!)</f>
        <v>#REF!</v>
      </c>
      <c r="AK23" s="630" t="e">
        <f>SUM(#REF!)</f>
        <v>#REF!</v>
      </c>
      <c r="AL23" s="630" t="e">
        <f>SUM(#REF!)</f>
        <v>#REF!</v>
      </c>
      <c r="AM23" s="564" t="e">
        <f>AG23+AI23+AK23</f>
        <v>#REF!</v>
      </c>
      <c r="AN23" s="564" t="e">
        <f>+AH23+AJ23+AL23</f>
        <v>#REF!</v>
      </c>
      <c r="AO23" s="572" t="e">
        <f>O23+W23+AE23+AM23</f>
        <v>#REF!</v>
      </c>
      <c r="AP23" s="572" t="e">
        <f>P23+X23+AF23+AN23</f>
        <v>#REF!</v>
      </c>
      <c r="AQ23" s="538" t="e">
        <f>IF(AND(AP23&gt;0,AO23&gt;0),AP23/AO23,0)</f>
        <v>#REF!</v>
      </c>
    </row>
    <row r="24" spans="1:43" ht="59.25" customHeight="1">
      <c r="A24" s="511"/>
      <c r="B24" s="615"/>
      <c r="C24" s="514"/>
      <c r="D24" s="552"/>
      <c r="E24" s="644"/>
      <c r="F24" s="552"/>
      <c r="G24" s="68" t="s">
        <v>188</v>
      </c>
      <c r="H24" s="552"/>
      <c r="I24" s="624"/>
      <c r="J24" s="624"/>
      <c r="K24" s="624"/>
      <c r="L24" s="624"/>
      <c r="M24" s="624"/>
      <c r="N24" s="624"/>
      <c r="O24" s="629"/>
      <c r="P24" s="629"/>
      <c r="Q24" s="624"/>
      <c r="R24" s="624"/>
      <c r="S24" s="624"/>
      <c r="T24" s="624"/>
      <c r="U24" s="624"/>
      <c r="V24" s="624"/>
      <c r="W24" s="629"/>
      <c r="X24" s="629"/>
      <c r="Y24" s="624"/>
      <c r="Z24" s="624"/>
      <c r="AA24" s="624"/>
      <c r="AB24" s="624"/>
      <c r="AC24" s="624"/>
      <c r="AD24" s="624"/>
      <c r="AE24" s="629"/>
      <c r="AF24" s="629"/>
      <c r="AG24" s="624"/>
      <c r="AH24" s="624"/>
      <c r="AI24" s="624"/>
      <c r="AJ24" s="624"/>
      <c r="AK24" s="624"/>
      <c r="AL24" s="624"/>
      <c r="AM24" s="629"/>
      <c r="AN24" s="629"/>
      <c r="AO24" s="596"/>
      <c r="AP24" s="596"/>
      <c r="AQ24" s="539"/>
    </row>
    <row r="25" spans="1:43" ht="111" customHeight="1">
      <c r="A25" s="511"/>
      <c r="B25" s="615"/>
      <c r="C25" s="514"/>
      <c r="D25" s="552"/>
      <c r="E25" s="644"/>
      <c r="F25" s="552"/>
      <c r="G25" s="68" t="s">
        <v>187</v>
      </c>
      <c r="H25" s="552"/>
      <c r="I25" s="624"/>
      <c r="J25" s="624"/>
      <c r="K25" s="624"/>
      <c r="L25" s="624"/>
      <c r="M25" s="624"/>
      <c r="N25" s="624"/>
      <c r="O25" s="629"/>
      <c r="P25" s="629"/>
      <c r="Q25" s="624"/>
      <c r="R25" s="624"/>
      <c r="S25" s="624"/>
      <c r="T25" s="624"/>
      <c r="U25" s="624"/>
      <c r="V25" s="624"/>
      <c r="W25" s="629"/>
      <c r="X25" s="629"/>
      <c r="Y25" s="624"/>
      <c r="Z25" s="624"/>
      <c r="AA25" s="624"/>
      <c r="AB25" s="624"/>
      <c r="AC25" s="624"/>
      <c r="AD25" s="624"/>
      <c r="AE25" s="629"/>
      <c r="AF25" s="629"/>
      <c r="AG25" s="624"/>
      <c r="AH25" s="624"/>
      <c r="AI25" s="624"/>
      <c r="AJ25" s="624"/>
      <c r="AK25" s="624"/>
      <c r="AL25" s="624"/>
      <c r="AM25" s="629"/>
      <c r="AN25" s="629"/>
      <c r="AO25" s="596"/>
      <c r="AP25" s="596"/>
      <c r="AQ25" s="539"/>
    </row>
    <row r="26" spans="1:43" ht="63" customHeight="1">
      <c r="A26" s="511"/>
      <c r="B26" s="615"/>
      <c r="C26" s="514"/>
      <c r="D26" s="552"/>
      <c r="E26" s="644"/>
      <c r="F26" s="552"/>
      <c r="G26" s="68" t="s">
        <v>130</v>
      </c>
      <c r="H26" s="552"/>
      <c r="I26" s="571"/>
      <c r="J26" s="571"/>
      <c r="K26" s="571"/>
      <c r="L26" s="571"/>
      <c r="M26" s="571"/>
      <c r="N26" s="571"/>
      <c r="O26" s="565"/>
      <c r="P26" s="565"/>
      <c r="Q26" s="571"/>
      <c r="R26" s="571"/>
      <c r="S26" s="571"/>
      <c r="T26" s="571"/>
      <c r="U26" s="571"/>
      <c r="V26" s="571"/>
      <c r="W26" s="565"/>
      <c r="X26" s="565"/>
      <c r="Y26" s="571"/>
      <c r="Z26" s="571"/>
      <c r="AA26" s="571"/>
      <c r="AB26" s="571"/>
      <c r="AC26" s="571"/>
      <c r="AD26" s="571"/>
      <c r="AE26" s="565"/>
      <c r="AF26" s="565"/>
      <c r="AG26" s="571"/>
      <c r="AH26" s="571"/>
      <c r="AI26" s="571"/>
      <c r="AJ26" s="571"/>
      <c r="AK26" s="571"/>
      <c r="AL26" s="571"/>
      <c r="AM26" s="565"/>
      <c r="AN26" s="565"/>
      <c r="AO26" s="573"/>
      <c r="AP26" s="573"/>
      <c r="AQ26" s="540"/>
    </row>
    <row r="27" spans="1:43" ht="121.5" customHeight="1">
      <c r="A27" s="511"/>
      <c r="B27" s="510" t="s">
        <v>211</v>
      </c>
      <c r="C27" s="514"/>
      <c r="D27" s="65" t="s">
        <v>165</v>
      </c>
      <c r="E27" s="66" t="s">
        <v>98</v>
      </c>
      <c r="F27" s="69" t="s">
        <v>166</v>
      </c>
      <c r="G27" s="69" t="s">
        <v>167</v>
      </c>
      <c r="H27" s="69" t="s">
        <v>243</v>
      </c>
      <c r="I27" s="28">
        <v>0</v>
      </c>
      <c r="J27" s="28">
        <v>0</v>
      </c>
      <c r="K27" s="28">
        <v>0</v>
      </c>
      <c r="L27" s="28">
        <v>0</v>
      </c>
      <c r="M27" s="28">
        <v>0</v>
      </c>
      <c r="N27" s="28">
        <v>0</v>
      </c>
      <c r="O27" s="32">
        <f>+I27+K27+M27</f>
        <v>0</v>
      </c>
      <c r="P27" s="32">
        <f>+J27+L27+N27</f>
        <v>0</v>
      </c>
      <c r="Q27" s="28">
        <v>0</v>
      </c>
      <c r="R27" s="28">
        <v>0</v>
      </c>
      <c r="S27" s="28">
        <v>0</v>
      </c>
      <c r="T27" s="28">
        <v>0</v>
      </c>
      <c r="U27" s="28">
        <v>1</v>
      </c>
      <c r="V27" s="28">
        <v>0</v>
      </c>
      <c r="W27" s="32">
        <f>+Q27+S27+U27</f>
        <v>1</v>
      </c>
      <c r="X27" s="32">
        <f>+R27+T27+V27</f>
        <v>0</v>
      </c>
      <c r="Y27" s="28">
        <v>0</v>
      </c>
      <c r="Z27" s="25">
        <v>1</v>
      </c>
      <c r="AA27" s="28">
        <v>0</v>
      </c>
      <c r="AB27" s="25">
        <v>0</v>
      </c>
      <c r="AC27" s="28">
        <v>0</v>
      </c>
      <c r="AD27" s="25">
        <v>0</v>
      </c>
      <c r="AE27" s="32">
        <f>+Y27+AA27+AC27</f>
        <v>0</v>
      </c>
      <c r="AF27" s="32">
        <f>+Z27+AB27+AD27</f>
        <v>1</v>
      </c>
      <c r="AG27" s="28">
        <v>0</v>
      </c>
      <c r="AH27" s="25">
        <v>0</v>
      </c>
      <c r="AI27" s="28">
        <v>0</v>
      </c>
      <c r="AJ27" s="25">
        <v>0</v>
      </c>
      <c r="AK27" s="28">
        <v>0</v>
      </c>
      <c r="AL27" s="25">
        <v>0</v>
      </c>
      <c r="AM27" s="32">
        <f>+AG27+AI27+AK27</f>
        <v>0</v>
      </c>
      <c r="AN27" s="32">
        <f>+AH27+AJ27+AL27</f>
        <v>0</v>
      </c>
      <c r="AO27" s="33">
        <f>O27+W27+AE27+AM27</f>
        <v>1</v>
      </c>
      <c r="AP27" s="33">
        <f>P27+X27+AF27+AN27</f>
        <v>1</v>
      </c>
      <c r="AQ27" s="34">
        <f>IF(AND(AP27&gt;0,AO27&gt;0),AP27/AO27,0)</f>
        <v>1</v>
      </c>
    </row>
    <row r="28" spans="1:43" ht="69.75" customHeight="1">
      <c r="A28" s="511"/>
      <c r="B28" s="511"/>
      <c r="C28" s="514"/>
      <c r="D28" s="545" t="s">
        <v>168</v>
      </c>
      <c r="E28" s="673" t="s">
        <v>169</v>
      </c>
      <c r="F28" s="674" t="s">
        <v>170</v>
      </c>
      <c r="G28" s="69" t="s">
        <v>171</v>
      </c>
      <c r="H28" s="69" t="s">
        <v>243</v>
      </c>
      <c r="I28" s="570">
        <v>0</v>
      </c>
      <c r="J28" s="570">
        <v>0</v>
      </c>
      <c r="K28" s="570">
        <v>0</v>
      </c>
      <c r="L28" s="570">
        <v>0</v>
      </c>
      <c r="M28" s="570">
        <v>0</v>
      </c>
      <c r="N28" s="570">
        <v>0</v>
      </c>
      <c r="O28" s="564">
        <f>I28+K28+M28</f>
        <v>0</v>
      </c>
      <c r="P28" s="564">
        <f>+J28+L28+N28</f>
        <v>0</v>
      </c>
      <c r="Q28" s="570">
        <v>0</v>
      </c>
      <c r="R28" s="570">
        <v>0</v>
      </c>
      <c r="S28" s="570">
        <v>0</v>
      </c>
      <c r="T28" s="570">
        <v>0</v>
      </c>
      <c r="U28" s="570">
        <v>0</v>
      </c>
      <c r="V28" s="570">
        <v>0</v>
      </c>
      <c r="W28" s="564">
        <f>Q28+S28+U28</f>
        <v>0</v>
      </c>
      <c r="X28" s="564">
        <f>+R28+T28+V28</f>
        <v>0</v>
      </c>
      <c r="Y28" s="570">
        <v>0</v>
      </c>
      <c r="Z28" s="633">
        <v>0</v>
      </c>
      <c r="AA28" s="570">
        <v>0</v>
      </c>
      <c r="AB28" s="633">
        <v>0</v>
      </c>
      <c r="AC28" s="570">
        <v>14</v>
      </c>
      <c r="AD28" s="633">
        <v>14</v>
      </c>
      <c r="AE28" s="564">
        <f>Y28+AA28+AC28</f>
        <v>14</v>
      </c>
      <c r="AF28" s="564">
        <f>+Z28+AB28+AD28</f>
        <v>14</v>
      </c>
      <c r="AG28" s="570">
        <v>0</v>
      </c>
      <c r="AH28" s="633">
        <v>0</v>
      </c>
      <c r="AI28" s="570">
        <v>0</v>
      </c>
      <c r="AJ28" s="633">
        <v>0</v>
      </c>
      <c r="AK28" s="570">
        <v>0</v>
      </c>
      <c r="AL28" s="633">
        <v>0</v>
      </c>
      <c r="AM28" s="564">
        <f>AG28+AI28+AK28</f>
        <v>0</v>
      </c>
      <c r="AN28" s="564">
        <f>+AH28+AJ28+AL28</f>
        <v>0</v>
      </c>
      <c r="AO28" s="572">
        <f>O28+W28+AE28+AM28</f>
        <v>14</v>
      </c>
      <c r="AP28" s="572">
        <f>P28+X28+AF28+AN28</f>
        <v>14</v>
      </c>
      <c r="AQ28" s="538">
        <f>IF(AND(AP28&gt;0,AO28&gt;0),AP28/AO28,0)</f>
        <v>1</v>
      </c>
    </row>
    <row r="29" spans="1:43" ht="66.75" customHeight="1">
      <c r="A29" s="511"/>
      <c r="B29" s="511"/>
      <c r="C29" s="514"/>
      <c r="D29" s="545"/>
      <c r="E29" s="600"/>
      <c r="F29" s="568"/>
      <c r="G29" s="42" t="s">
        <v>172</v>
      </c>
      <c r="H29" s="69" t="s">
        <v>164</v>
      </c>
      <c r="I29" s="624"/>
      <c r="J29" s="624"/>
      <c r="K29" s="624"/>
      <c r="L29" s="624"/>
      <c r="M29" s="624"/>
      <c r="N29" s="624"/>
      <c r="O29" s="629"/>
      <c r="P29" s="629"/>
      <c r="Q29" s="624"/>
      <c r="R29" s="624"/>
      <c r="S29" s="624"/>
      <c r="T29" s="624"/>
      <c r="U29" s="624"/>
      <c r="V29" s="624"/>
      <c r="W29" s="629"/>
      <c r="X29" s="629"/>
      <c r="Y29" s="624"/>
      <c r="Z29" s="635"/>
      <c r="AA29" s="624"/>
      <c r="AB29" s="635"/>
      <c r="AC29" s="624"/>
      <c r="AD29" s="635"/>
      <c r="AE29" s="629"/>
      <c r="AF29" s="629"/>
      <c r="AG29" s="624"/>
      <c r="AH29" s="635"/>
      <c r="AI29" s="624"/>
      <c r="AJ29" s="635"/>
      <c r="AK29" s="624"/>
      <c r="AL29" s="635"/>
      <c r="AM29" s="629"/>
      <c r="AN29" s="629"/>
      <c r="AO29" s="596"/>
      <c r="AP29" s="596"/>
      <c r="AQ29" s="539"/>
    </row>
    <row r="30" spans="1:43" ht="59.25" customHeight="1">
      <c r="A30" s="511"/>
      <c r="B30" s="511"/>
      <c r="C30" s="514"/>
      <c r="D30" s="545"/>
      <c r="E30" s="600"/>
      <c r="F30" s="568"/>
      <c r="G30" s="69" t="s">
        <v>173</v>
      </c>
      <c r="H30" s="544" t="s">
        <v>243</v>
      </c>
      <c r="I30" s="624"/>
      <c r="J30" s="624"/>
      <c r="K30" s="624"/>
      <c r="L30" s="624"/>
      <c r="M30" s="624"/>
      <c r="N30" s="624"/>
      <c r="O30" s="629"/>
      <c r="P30" s="629"/>
      <c r="Q30" s="624"/>
      <c r="R30" s="624"/>
      <c r="S30" s="624"/>
      <c r="T30" s="624"/>
      <c r="U30" s="624"/>
      <c r="V30" s="624"/>
      <c r="W30" s="629"/>
      <c r="X30" s="629"/>
      <c r="Y30" s="624"/>
      <c r="Z30" s="635"/>
      <c r="AA30" s="624"/>
      <c r="AB30" s="635"/>
      <c r="AC30" s="624"/>
      <c r="AD30" s="635"/>
      <c r="AE30" s="629"/>
      <c r="AF30" s="629"/>
      <c r="AG30" s="624"/>
      <c r="AH30" s="635"/>
      <c r="AI30" s="624"/>
      <c r="AJ30" s="635"/>
      <c r="AK30" s="624"/>
      <c r="AL30" s="635"/>
      <c r="AM30" s="629"/>
      <c r="AN30" s="629"/>
      <c r="AO30" s="596"/>
      <c r="AP30" s="596"/>
      <c r="AQ30" s="539"/>
    </row>
    <row r="31" spans="1:43" ht="76.5" customHeight="1">
      <c r="A31" s="512"/>
      <c r="B31" s="512"/>
      <c r="C31" s="515"/>
      <c r="D31" s="545"/>
      <c r="E31" s="600"/>
      <c r="F31" s="568"/>
      <c r="G31" s="69" t="s">
        <v>189</v>
      </c>
      <c r="H31" s="545"/>
      <c r="I31" s="571"/>
      <c r="J31" s="571"/>
      <c r="K31" s="571"/>
      <c r="L31" s="571"/>
      <c r="M31" s="571"/>
      <c r="N31" s="571"/>
      <c r="O31" s="565"/>
      <c r="P31" s="565"/>
      <c r="Q31" s="571"/>
      <c r="R31" s="571"/>
      <c r="S31" s="571"/>
      <c r="T31" s="571"/>
      <c r="U31" s="571"/>
      <c r="V31" s="571"/>
      <c r="W31" s="565"/>
      <c r="X31" s="565"/>
      <c r="Y31" s="571"/>
      <c r="Z31" s="634"/>
      <c r="AA31" s="571"/>
      <c r="AB31" s="634"/>
      <c r="AC31" s="571"/>
      <c r="AD31" s="634"/>
      <c r="AE31" s="565"/>
      <c r="AF31" s="565"/>
      <c r="AG31" s="571"/>
      <c r="AH31" s="634"/>
      <c r="AI31" s="571"/>
      <c r="AJ31" s="634"/>
      <c r="AK31" s="571"/>
      <c r="AL31" s="634"/>
      <c r="AM31" s="565"/>
      <c r="AN31" s="565"/>
      <c r="AO31" s="573"/>
      <c r="AP31" s="573"/>
      <c r="AQ31" s="540"/>
    </row>
    <row r="32" spans="1:43" ht="18">
      <c r="A32" s="523" t="s">
        <v>377</v>
      </c>
      <c r="B32" s="524"/>
      <c r="C32" s="524"/>
      <c r="D32" s="524"/>
      <c r="E32" s="524"/>
      <c r="F32" s="524"/>
      <c r="G32" s="524"/>
      <c r="H32" s="524"/>
      <c r="I32" s="524"/>
      <c r="J32" s="524"/>
      <c r="K32" s="524"/>
      <c r="L32" s="524"/>
      <c r="M32" s="524"/>
      <c r="N32" s="524"/>
      <c r="O32" s="524"/>
      <c r="P32" s="524"/>
      <c r="Q32" s="524"/>
      <c r="R32" s="524"/>
      <c r="S32" s="524"/>
      <c r="T32" s="524"/>
      <c r="U32" s="524"/>
      <c r="V32" s="524"/>
      <c r="W32" s="524"/>
      <c r="X32" s="524"/>
      <c r="Y32" s="524"/>
      <c r="Z32" s="524"/>
      <c r="AA32" s="524"/>
      <c r="AB32" s="524"/>
      <c r="AC32" s="524"/>
      <c r="AD32" s="524"/>
      <c r="AE32" s="524"/>
      <c r="AF32" s="524"/>
      <c r="AG32" s="524"/>
      <c r="AH32" s="524"/>
      <c r="AI32" s="524"/>
      <c r="AJ32" s="524"/>
      <c r="AK32" s="524"/>
      <c r="AL32" s="524"/>
      <c r="AM32" s="524"/>
      <c r="AN32" s="524"/>
      <c r="AO32" s="524"/>
      <c r="AP32" s="525"/>
      <c r="AQ32" s="26" t="e">
        <f>AVERAGE(AQ9:AQ31)</f>
        <v>#REF!</v>
      </c>
    </row>
    <row r="33" spans="1:8" ht="17.25">
      <c r="A33" s="7"/>
      <c r="B33" s="7"/>
      <c r="C33" s="13"/>
      <c r="D33" s="7"/>
      <c r="E33" s="7"/>
      <c r="F33" s="7"/>
      <c r="G33" s="7"/>
      <c r="H33" s="8"/>
    </row>
    <row r="34" spans="1:8" ht="13.5" customHeight="1">
      <c r="A34" s="526" t="s">
        <v>185</v>
      </c>
      <c r="B34" s="527"/>
      <c r="C34" s="527"/>
      <c r="D34" s="527"/>
      <c r="E34" s="527"/>
      <c r="F34" s="527"/>
      <c r="G34" s="527"/>
      <c r="H34" s="527"/>
    </row>
    <row r="35" spans="1:8" ht="15" customHeight="1">
      <c r="A35" s="527"/>
      <c r="B35" s="527"/>
      <c r="C35" s="527"/>
      <c r="D35" s="527"/>
      <c r="E35" s="527"/>
      <c r="F35" s="527"/>
      <c r="G35" s="527"/>
      <c r="H35" s="527"/>
    </row>
    <row r="36" spans="1:8" ht="17.25">
      <c r="A36" s="7"/>
      <c r="B36" s="528"/>
      <c r="C36" s="528"/>
      <c r="D36" s="528"/>
      <c r="E36" s="528"/>
      <c r="F36" s="528"/>
      <c r="G36" s="528"/>
      <c r="H36" s="528"/>
    </row>
    <row r="37" spans="1:8" ht="17.25">
      <c r="A37" s="7"/>
      <c r="B37" s="7"/>
      <c r="C37" s="13"/>
      <c r="D37" s="7"/>
      <c r="E37" s="7"/>
      <c r="F37" s="7"/>
      <c r="G37" s="7"/>
      <c r="H37" s="8"/>
    </row>
    <row r="38" spans="1:8" ht="17.25">
      <c r="A38" s="517" t="s">
        <v>413</v>
      </c>
      <c r="B38" s="518"/>
      <c r="C38" s="518"/>
      <c r="D38" s="7"/>
      <c r="E38" s="7"/>
      <c r="F38" s="519" t="s">
        <v>372</v>
      </c>
      <c r="G38" s="520" t="s">
        <v>391</v>
      </c>
      <c r="H38" s="520"/>
    </row>
    <row r="39" spans="1:8" ht="17.25">
      <c r="A39" s="7"/>
      <c r="B39" s="7"/>
      <c r="C39" s="13"/>
      <c r="D39" s="7"/>
      <c r="E39" s="7"/>
      <c r="F39" s="519"/>
      <c r="G39" s="521" t="s">
        <v>382</v>
      </c>
      <c r="H39" s="522"/>
    </row>
    <row r="40" spans="1:8" ht="13.5" customHeight="1">
      <c r="A40" s="7"/>
      <c r="B40" s="7"/>
      <c r="C40" s="13"/>
      <c r="D40" s="7"/>
      <c r="E40" s="7"/>
      <c r="F40" s="7"/>
      <c r="G40" s="7"/>
      <c r="H40" s="8"/>
    </row>
    <row r="41" spans="1:8" ht="15" customHeight="1">
      <c r="A41" s="7"/>
      <c r="B41" s="7"/>
      <c r="C41" s="13"/>
      <c r="D41" s="7"/>
      <c r="E41" s="7"/>
      <c r="F41" s="7"/>
      <c r="G41" s="7"/>
      <c r="H41" s="8"/>
    </row>
    <row r="42" spans="1:8" ht="17.25">
      <c r="A42" s="7"/>
      <c r="B42" s="7"/>
      <c r="C42" s="13"/>
      <c r="D42" s="7"/>
      <c r="E42" s="7"/>
      <c r="F42" s="7"/>
      <c r="G42" s="7"/>
      <c r="H42" s="8"/>
    </row>
    <row r="43" spans="1:8" ht="15" customHeight="1">
      <c r="A43" s="7"/>
      <c r="B43" s="7"/>
      <c r="C43" s="13"/>
      <c r="D43" s="516" t="s">
        <v>392</v>
      </c>
      <c r="E43" s="516"/>
      <c r="F43" s="516"/>
      <c r="G43" s="516"/>
      <c r="H43" s="7"/>
    </row>
    <row r="44" spans="1:8" ht="15" customHeight="1">
      <c r="A44" s="7"/>
      <c r="B44" s="7"/>
      <c r="C44" s="13"/>
      <c r="D44" s="7"/>
      <c r="E44" s="7"/>
      <c r="F44" s="8"/>
      <c r="G44" s="7"/>
      <c r="H44" s="7"/>
    </row>
    <row r="45" spans="1:8" ht="15" customHeight="1">
      <c r="A45" s="7"/>
      <c r="B45" s="7"/>
      <c r="C45" s="13"/>
      <c r="D45" s="516" t="s">
        <v>383</v>
      </c>
      <c r="E45" s="516"/>
      <c r="F45" s="516"/>
      <c r="G45" s="516"/>
      <c r="H45" s="7"/>
    </row>
    <row r="46" spans="1:8" ht="15" customHeight="1">
      <c r="A46" s="7"/>
      <c r="B46" s="7"/>
      <c r="C46" s="13"/>
      <c r="D46" s="7"/>
      <c r="E46" s="7"/>
      <c r="F46" s="8"/>
      <c r="G46" s="7"/>
      <c r="H46" s="7"/>
    </row>
    <row r="47" spans="1:8" ht="15" customHeight="1">
      <c r="A47" s="7"/>
      <c r="B47" s="7"/>
      <c r="C47" s="13"/>
      <c r="D47" s="516" t="s">
        <v>384</v>
      </c>
      <c r="E47" s="516"/>
      <c r="F47" s="516"/>
      <c r="G47" s="516"/>
      <c r="H47" s="7"/>
    </row>
  </sheetData>
  <sheetProtection password="DEE6" sheet="1" objects="1" scenarios="1"/>
  <mergeCells count="283">
    <mergeCell ref="AO5:AO8"/>
    <mergeCell ref="AP5:AP8"/>
    <mergeCell ref="AQ5:AQ8"/>
    <mergeCell ref="I6:P6"/>
    <mergeCell ref="Q6:X6"/>
    <mergeCell ref="Y6:AF6"/>
    <mergeCell ref="AG6:AN6"/>
    <mergeCell ref="A1:C2"/>
    <mergeCell ref="D1:H1"/>
    <mergeCell ref="D2:H2"/>
    <mergeCell ref="AO4:AQ4"/>
    <mergeCell ref="A5:A8"/>
    <mergeCell ref="B5:B8"/>
    <mergeCell ref="C5:C8"/>
    <mergeCell ref="D5:D8"/>
    <mergeCell ref="E5:E8"/>
    <mergeCell ref="F5:F8"/>
    <mergeCell ref="D9:D13"/>
    <mergeCell ref="E9:E13"/>
    <mergeCell ref="F9:F13"/>
    <mergeCell ref="I9:I13"/>
    <mergeCell ref="J9:J13"/>
    <mergeCell ref="AG7:AH7"/>
    <mergeCell ref="AI7:AJ7"/>
    <mergeCell ref="AK7:AL7"/>
    <mergeCell ref="AM7:AN7"/>
    <mergeCell ref="U7:V7"/>
    <mergeCell ref="W7:X7"/>
    <mergeCell ref="Y7:Z7"/>
    <mergeCell ref="AA7:AB7"/>
    <mergeCell ref="AC7:AD7"/>
    <mergeCell ref="AE7:AF7"/>
    <mergeCell ref="I7:J7"/>
    <mergeCell ref="K7:L7"/>
    <mergeCell ref="M7:N7"/>
    <mergeCell ref="O7:P7"/>
    <mergeCell ref="Q7:R7"/>
    <mergeCell ref="S7:T7"/>
    <mergeCell ref="G5:G8"/>
    <mergeCell ref="H5:H8"/>
    <mergeCell ref="I5:AN5"/>
    <mergeCell ref="Q9:Q13"/>
    <mergeCell ref="R9:R13"/>
    <mergeCell ref="S9:S13"/>
    <mergeCell ref="T9:T13"/>
    <mergeCell ref="U9:U13"/>
    <mergeCell ref="V9:V13"/>
    <mergeCell ref="K9:K13"/>
    <mergeCell ref="L9:L13"/>
    <mergeCell ref="M9:M13"/>
    <mergeCell ref="N9:N13"/>
    <mergeCell ref="O9:O13"/>
    <mergeCell ref="P9:P13"/>
    <mergeCell ref="B14:B26"/>
    <mergeCell ref="D14:D15"/>
    <mergeCell ref="E14:E15"/>
    <mergeCell ref="AO9:AO13"/>
    <mergeCell ref="AP9:AP13"/>
    <mergeCell ref="AQ9:AQ13"/>
    <mergeCell ref="AI9:AI13"/>
    <mergeCell ref="AJ9:AJ13"/>
    <mergeCell ref="AK9:AK13"/>
    <mergeCell ref="AL9:AL13"/>
    <mergeCell ref="AM9:AM13"/>
    <mergeCell ref="AN9:AN13"/>
    <mergeCell ref="AC9:AC13"/>
    <mergeCell ref="AD9:AD13"/>
    <mergeCell ref="AE9:AE13"/>
    <mergeCell ref="AF9:AF13"/>
    <mergeCell ref="AG9:AG13"/>
    <mergeCell ref="AH9:AH13"/>
    <mergeCell ref="W9:W13"/>
    <mergeCell ref="X9:X13"/>
    <mergeCell ref="Y9:Y13"/>
    <mergeCell ref="Z9:Z13"/>
    <mergeCell ref="AA9:AA13"/>
    <mergeCell ref="AB9:AB13"/>
    <mergeCell ref="Q14:Q15"/>
    <mergeCell ref="R14:R15"/>
    <mergeCell ref="S14:S15"/>
    <mergeCell ref="F14:F15"/>
    <mergeCell ref="I14:I15"/>
    <mergeCell ref="J14:J15"/>
    <mergeCell ref="K14:K15"/>
    <mergeCell ref="L14:L15"/>
    <mergeCell ref="M14:M15"/>
    <mergeCell ref="AO14:AO15"/>
    <mergeCell ref="AP14:AP15"/>
    <mergeCell ref="AQ14:AQ15"/>
    <mergeCell ref="AF14:AF15"/>
    <mergeCell ref="AG14:AG15"/>
    <mergeCell ref="AH14:AH15"/>
    <mergeCell ref="AI14:AI15"/>
    <mergeCell ref="AJ14:AJ15"/>
    <mergeCell ref="AK14:AK15"/>
    <mergeCell ref="D16:D17"/>
    <mergeCell ref="E16:E17"/>
    <mergeCell ref="F16:F17"/>
    <mergeCell ref="H16:H17"/>
    <mergeCell ref="I16:I17"/>
    <mergeCell ref="J16:J17"/>
    <mergeCell ref="AL14:AL15"/>
    <mergeCell ref="AM14:AM15"/>
    <mergeCell ref="AN14:AN15"/>
    <mergeCell ref="Z14:Z15"/>
    <mergeCell ref="AA14:AA15"/>
    <mergeCell ref="AB14:AB15"/>
    <mergeCell ref="AC14:AC15"/>
    <mergeCell ref="AD14:AD15"/>
    <mergeCell ref="AE14:AE15"/>
    <mergeCell ref="T14:T15"/>
    <mergeCell ref="U14:U15"/>
    <mergeCell ref="V14:V15"/>
    <mergeCell ref="W14:W15"/>
    <mergeCell ref="X14:X15"/>
    <mergeCell ref="Y14:Y15"/>
    <mergeCell ref="N14:N15"/>
    <mergeCell ref="O14:O15"/>
    <mergeCell ref="P14:P15"/>
    <mergeCell ref="Q16:Q17"/>
    <mergeCell ref="R16:R17"/>
    <mergeCell ref="S16:S17"/>
    <mergeCell ref="K16:K17"/>
    <mergeCell ref="L16:L17"/>
    <mergeCell ref="M16:M17"/>
    <mergeCell ref="N16:N17"/>
    <mergeCell ref="O16:O17"/>
    <mergeCell ref="P16:P17"/>
    <mergeCell ref="Z18:Z21"/>
    <mergeCell ref="AA18:AA21"/>
    <mergeCell ref="AB18:AB21"/>
    <mergeCell ref="AC18:AC21"/>
    <mergeCell ref="R18:R21"/>
    <mergeCell ref="S18:S21"/>
    <mergeCell ref="T18:T21"/>
    <mergeCell ref="U18:U21"/>
    <mergeCell ref="D18:D21"/>
    <mergeCell ref="E18:E21"/>
    <mergeCell ref="F18:F21"/>
    <mergeCell ref="H18:H21"/>
    <mergeCell ref="I18:I21"/>
    <mergeCell ref="J18:J21"/>
    <mergeCell ref="K18:K21"/>
    <mergeCell ref="X18:X21"/>
    <mergeCell ref="Y18:Y21"/>
    <mergeCell ref="V18:V21"/>
    <mergeCell ref="W18:W21"/>
    <mergeCell ref="N18:N21"/>
    <mergeCell ref="O18:O21"/>
    <mergeCell ref="P18:P21"/>
    <mergeCell ref="Q18:Q21"/>
    <mergeCell ref="AO16:AO17"/>
    <mergeCell ref="AP16:AP17"/>
    <mergeCell ref="AQ16:AQ17"/>
    <mergeCell ref="AK16:AK17"/>
    <mergeCell ref="AL16:AL17"/>
    <mergeCell ref="AM16:AM17"/>
    <mergeCell ref="AN16:AN17"/>
    <mergeCell ref="T16:T17"/>
    <mergeCell ref="U16:U17"/>
    <mergeCell ref="V16:V17"/>
    <mergeCell ref="AI16:AI17"/>
    <mergeCell ref="AJ16:AJ17"/>
    <mergeCell ref="AC16:AC17"/>
    <mergeCell ref="AD16:AD17"/>
    <mergeCell ref="AE16:AE17"/>
    <mergeCell ref="AF16:AF17"/>
    <mergeCell ref="AG16:AG17"/>
    <mergeCell ref="AH16:AH17"/>
    <mergeCell ref="W16:W17"/>
    <mergeCell ref="X16:X17"/>
    <mergeCell ref="Y16:Y17"/>
    <mergeCell ref="Z16:Z17"/>
    <mergeCell ref="AA16:AA17"/>
    <mergeCell ref="AB16:AB17"/>
    <mergeCell ref="AP18:AP21"/>
    <mergeCell ref="AQ18:AQ21"/>
    <mergeCell ref="D23:D26"/>
    <mergeCell ref="E23:E26"/>
    <mergeCell ref="F23:F26"/>
    <mergeCell ref="H23:H26"/>
    <mergeCell ref="I23:I26"/>
    <mergeCell ref="J23:J26"/>
    <mergeCell ref="K23:K26"/>
    <mergeCell ref="L23:L26"/>
    <mergeCell ref="AJ18:AJ21"/>
    <mergeCell ref="AK18:AK21"/>
    <mergeCell ref="AL18:AL21"/>
    <mergeCell ref="AM18:AM21"/>
    <mergeCell ref="AN18:AN21"/>
    <mergeCell ref="AO18:AO21"/>
    <mergeCell ref="AD18:AD21"/>
    <mergeCell ref="AE18:AE21"/>
    <mergeCell ref="AF18:AF21"/>
    <mergeCell ref="AG18:AG21"/>
    <mergeCell ref="AH18:AH21"/>
    <mergeCell ref="AI18:AI21"/>
    <mergeCell ref="L18:L21"/>
    <mergeCell ref="M18:M21"/>
    <mergeCell ref="S23:S26"/>
    <mergeCell ref="T23:T26"/>
    <mergeCell ref="U23:U26"/>
    <mergeCell ref="V23:V26"/>
    <mergeCell ref="W23:W26"/>
    <mergeCell ref="X23:X26"/>
    <mergeCell ref="M23:M26"/>
    <mergeCell ref="N23:N26"/>
    <mergeCell ref="O23:O26"/>
    <mergeCell ref="P23:P26"/>
    <mergeCell ref="Q23:Q26"/>
    <mergeCell ref="R23:R26"/>
    <mergeCell ref="D28:D31"/>
    <mergeCell ref="E28:E31"/>
    <mergeCell ref="F28:F31"/>
    <mergeCell ref="I28:I31"/>
    <mergeCell ref="J28:J31"/>
    <mergeCell ref="AQ23:AQ26"/>
    <mergeCell ref="AK23:AK26"/>
    <mergeCell ref="AL23:AL26"/>
    <mergeCell ref="AM23:AM26"/>
    <mergeCell ref="AN23:AN26"/>
    <mergeCell ref="AO23:AO26"/>
    <mergeCell ref="AP23:AP26"/>
    <mergeCell ref="AE23:AE26"/>
    <mergeCell ref="AF23:AF26"/>
    <mergeCell ref="AG23:AG26"/>
    <mergeCell ref="AH23:AH26"/>
    <mergeCell ref="AI23:AI26"/>
    <mergeCell ref="AJ23:AJ26"/>
    <mergeCell ref="Y23:Y26"/>
    <mergeCell ref="Z23:Z26"/>
    <mergeCell ref="AA23:AA26"/>
    <mergeCell ref="AB23:AB26"/>
    <mergeCell ref="AC23:AC26"/>
    <mergeCell ref="AD23:AD26"/>
    <mergeCell ref="AQ28:AQ31"/>
    <mergeCell ref="H30:H31"/>
    <mergeCell ref="AI28:AI31"/>
    <mergeCell ref="AJ28:AJ31"/>
    <mergeCell ref="AK28:AK31"/>
    <mergeCell ref="AL28:AL31"/>
    <mergeCell ref="AM28:AM31"/>
    <mergeCell ref="AN28:AN31"/>
    <mergeCell ref="AC28:AC31"/>
    <mergeCell ref="AD28:AD31"/>
    <mergeCell ref="AE28:AE31"/>
    <mergeCell ref="AF28:AF31"/>
    <mergeCell ref="AG28:AG31"/>
    <mergeCell ref="AH28:AH31"/>
    <mergeCell ref="W28:W31"/>
    <mergeCell ref="X28:X31"/>
    <mergeCell ref="Y28:Y31"/>
    <mergeCell ref="Z28:Z31"/>
    <mergeCell ref="AA28:AA31"/>
    <mergeCell ref="AB28:AB31"/>
    <mergeCell ref="Q28:Q31"/>
    <mergeCell ref="R28:R31"/>
    <mergeCell ref="S28:S31"/>
    <mergeCell ref="T28:T31"/>
    <mergeCell ref="A9:A31"/>
    <mergeCell ref="B27:B31"/>
    <mergeCell ref="C9:C31"/>
    <mergeCell ref="D47:G47"/>
    <mergeCell ref="B9:B13"/>
    <mergeCell ref="A38:C38"/>
    <mergeCell ref="F38:F39"/>
    <mergeCell ref="G38:H38"/>
    <mergeCell ref="G39:H39"/>
    <mergeCell ref="D43:G43"/>
    <mergeCell ref="D45:G45"/>
    <mergeCell ref="A32:AP32"/>
    <mergeCell ref="A34:H35"/>
    <mergeCell ref="B36:H36"/>
    <mergeCell ref="AO28:AO31"/>
    <mergeCell ref="AP28:AP31"/>
    <mergeCell ref="U28:U31"/>
    <mergeCell ref="V28:V31"/>
    <mergeCell ref="K28:K31"/>
    <mergeCell ref="L28:L31"/>
    <mergeCell ref="M28:M31"/>
    <mergeCell ref="N28:N31"/>
    <mergeCell ref="O28:O31"/>
    <mergeCell ref="P28:P31"/>
  </mergeCells>
  <printOptions horizontalCentered="1"/>
  <pageMargins left="0.70866141732283472" right="0.70866141732283472" top="0.74803149606299213" bottom="0.74803149606299213" header="0.31496062992125984" footer="0.31496062992125984"/>
  <pageSetup scale="41" orientation="landscape" r:id="rId1"/>
  <headerFooter>
    <oddFooter>&amp;R&amp;P de &amp;N</oddFooter>
  </headerFooter>
  <rowBreaks count="2" manualBreakCount="2">
    <brk id="13" max="16383" man="1"/>
    <brk id="27" max="16383" man="1"/>
  </row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Q25"/>
  <sheetViews>
    <sheetView showGridLines="0" topLeftCell="AC3" zoomScale="65" zoomScaleNormal="65" workbookViewId="0">
      <selection activeCell="AH9" sqref="AH9"/>
    </sheetView>
  </sheetViews>
  <sheetFormatPr baseColWidth="10" defaultColWidth="17.28515625" defaultRowHeight="15" customHeight="1"/>
  <cols>
    <col min="1" max="1" width="25.5703125" style="9" customWidth="1"/>
    <col min="2" max="2" width="23.7109375" style="9" customWidth="1"/>
    <col min="3" max="3" width="21.7109375" style="14" customWidth="1"/>
    <col min="4" max="4" width="42.140625" style="9" customWidth="1"/>
    <col min="5" max="5" width="23.28515625" style="9" customWidth="1"/>
    <col min="6" max="6" width="41.42578125" style="9" customWidth="1"/>
    <col min="7" max="7" width="51.5703125" style="9" customWidth="1"/>
    <col min="8" max="8" width="53.42578125" style="11" customWidth="1"/>
    <col min="9" max="9" width="18" style="5" bestFit="1" customWidth="1"/>
    <col min="10" max="14" width="17.42578125" style="5" bestFit="1" customWidth="1"/>
    <col min="15" max="15" width="19" style="5" bestFit="1" customWidth="1"/>
    <col min="16" max="17" width="17.42578125" style="5" bestFit="1" customWidth="1"/>
    <col min="18" max="18" width="17.28515625" style="5"/>
    <col min="19" max="19" width="17.42578125" style="5" bestFit="1" customWidth="1"/>
    <col min="20" max="20" width="17.28515625" style="5"/>
    <col min="21" max="21" width="17.42578125" style="5" bestFit="1" customWidth="1"/>
    <col min="22" max="22" width="17.28515625" style="5"/>
    <col min="23" max="23" width="19" style="5" bestFit="1" customWidth="1"/>
    <col min="24" max="25" width="17.42578125" style="5" bestFit="1" customWidth="1"/>
    <col min="26" max="26" width="17.28515625" style="5"/>
    <col min="27" max="27" width="17.42578125" style="5" bestFit="1" customWidth="1"/>
    <col min="28" max="28" width="17.28515625" style="5"/>
    <col min="29" max="29" width="17.42578125" style="5" bestFit="1" customWidth="1"/>
    <col min="30" max="30" width="17.28515625" style="5"/>
    <col min="31" max="31" width="19" style="5" bestFit="1" customWidth="1"/>
    <col min="32" max="33" width="17.42578125" style="5" bestFit="1" customWidth="1"/>
    <col min="34" max="34" width="17.28515625" style="5"/>
    <col min="35" max="35" width="17.42578125" style="5" bestFit="1" customWidth="1"/>
    <col min="36" max="36" width="17.28515625" style="5"/>
    <col min="37" max="37" width="17.42578125" style="5" bestFit="1" customWidth="1"/>
    <col min="38" max="38" width="17.28515625" style="5"/>
    <col min="39" max="39" width="19" style="5" bestFit="1" customWidth="1"/>
    <col min="40" max="40" width="17.42578125" style="5" bestFit="1" customWidth="1"/>
    <col min="41" max="41" width="19" style="5" bestFit="1" customWidth="1"/>
    <col min="42" max="42" width="17.42578125" style="5" bestFit="1" customWidth="1"/>
    <col min="43" max="16384" width="17.28515625" style="5"/>
  </cols>
  <sheetData>
    <row r="1" spans="1:43" ht="39.75" customHeight="1">
      <c r="A1" s="555"/>
      <c r="B1" s="555"/>
      <c r="C1" s="555"/>
      <c r="D1" s="556" t="s">
        <v>345</v>
      </c>
      <c r="E1" s="556"/>
      <c r="F1" s="556"/>
      <c r="G1" s="556"/>
      <c r="H1" s="556"/>
    </row>
    <row r="2" spans="1:43" ht="39.75" customHeight="1">
      <c r="A2" s="555"/>
      <c r="B2" s="555"/>
      <c r="C2" s="555"/>
      <c r="D2" s="556">
        <v>2015</v>
      </c>
      <c r="E2" s="556"/>
      <c r="F2" s="556"/>
      <c r="G2" s="556"/>
      <c r="H2" s="556"/>
    </row>
    <row r="3" spans="1:43" ht="14.25" customHeight="1">
      <c r="A3" s="6"/>
      <c r="B3" s="6"/>
      <c r="C3" s="12"/>
      <c r="D3" s="6"/>
      <c r="E3" s="6"/>
      <c r="F3" s="6"/>
      <c r="G3" s="6"/>
      <c r="H3" s="10"/>
    </row>
    <row r="4" spans="1:43" ht="15" customHeight="1">
      <c r="A4" s="19"/>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1"/>
      <c r="AO4" s="557"/>
      <c r="AP4" s="558"/>
      <c r="AQ4" s="559"/>
    </row>
    <row r="5" spans="1:43" ht="13.5" customHeight="1">
      <c r="A5" s="560" t="s">
        <v>0</v>
      </c>
      <c r="B5" s="560" t="s">
        <v>1</v>
      </c>
      <c r="C5" s="560" t="s">
        <v>2</v>
      </c>
      <c r="D5" s="549" t="s">
        <v>3</v>
      </c>
      <c r="E5" s="549" t="s">
        <v>4</v>
      </c>
      <c r="F5" s="549" t="s">
        <v>5</v>
      </c>
      <c r="G5" s="549" t="s">
        <v>6</v>
      </c>
      <c r="H5" s="549" t="s">
        <v>7</v>
      </c>
      <c r="I5" s="551" t="s">
        <v>346</v>
      </c>
      <c r="J5" s="551"/>
      <c r="K5" s="551"/>
      <c r="L5" s="551"/>
      <c r="M5" s="551"/>
      <c r="N5" s="551"/>
      <c r="O5" s="551"/>
      <c r="P5" s="551"/>
      <c r="Q5" s="551"/>
      <c r="R5" s="551"/>
      <c r="S5" s="551"/>
      <c r="T5" s="551"/>
      <c r="U5" s="551"/>
      <c r="V5" s="551"/>
      <c r="W5" s="551"/>
      <c r="X5" s="551"/>
      <c r="Y5" s="551"/>
      <c r="Z5" s="551"/>
      <c r="AA5" s="551"/>
      <c r="AB5" s="551"/>
      <c r="AC5" s="551"/>
      <c r="AD5" s="551"/>
      <c r="AE5" s="551"/>
      <c r="AF5" s="551"/>
      <c r="AG5" s="551"/>
      <c r="AH5" s="551"/>
      <c r="AI5" s="551"/>
      <c r="AJ5" s="551"/>
      <c r="AK5" s="551"/>
      <c r="AL5" s="551"/>
      <c r="AM5" s="551"/>
      <c r="AN5" s="551"/>
      <c r="AO5" s="562" t="s">
        <v>347</v>
      </c>
      <c r="AP5" s="563" t="s">
        <v>348</v>
      </c>
      <c r="AQ5" s="563" t="s">
        <v>378</v>
      </c>
    </row>
    <row r="6" spans="1:43" ht="13.5" customHeight="1">
      <c r="A6" s="560"/>
      <c r="B6" s="560"/>
      <c r="C6" s="560"/>
      <c r="D6" s="549"/>
      <c r="E6" s="549"/>
      <c r="F6" s="549"/>
      <c r="G6" s="549"/>
      <c r="H6" s="549"/>
      <c r="I6" s="554" t="s">
        <v>349</v>
      </c>
      <c r="J6" s="554"/>
      <c r="K6" s="554"/>
      <c r="L6" s="554"/>
      <c r="M6" s="554"/>
      <c r="N6" s="554"/>
      <c r="O6" s="554"/>
      <c r="P6" s="554"/>
      <c r="Q6" s="554" t="s">
        <v>350</v>
      </c>
      <c r="R6" s="554"/>
      <c r="S6" s="554"/>
      <c r="T6" s="554"/>
      <c r="U6" s="554"/>
      <c r="V6" s="554"/>
      <c r="W6" s="554"/>
      <c r="X6" s="554"/>
      <c r="Y6" s="554" t="s">
        <v>351</v>
      </c>
      <c r="Z6" s="554"/>
      <c r="AA6" s="554"/>
      <c r="AB6" s="554"/>
      <c r="AC6" s="554"/>
      <c r="AD6" s="554"/>
      <c r="AE6" s="554"/>
      <c r="AF6" s="554"/>
      <c r="AG6" s="554" t="s">
        <v>352</v>
      </c>
      <c r="AH6" s="554"/>
      <c r="AI6" s="554"/>
      <c r="AJ6" s="554"/>
      <c r="AK6" s="554"/>
      <c r="AL6" s="554"/>
      <c r="AM6" s="554"/>
      <c r="AN6" s="554"/>
      <c r="AO6" s="562"/>
      <c r="AP6" s="563"/>
      <c r="AQ6" s="563"/>
    </row>
    <row r="7" spans="1:43" ht="17.25" customHeight="1">
      <c r="A7" s="560"/>
      <c r="B7" s="560"/>
      <c r="C7" s="560"/>
      <c r="D7" s="549"/>
      <c r="E7" s="549"/>
      <c r="F7" s="549"/>
      <c r="G7" s="549"/>
      <c r="H7" s="549"/>
      <c r="I7" s="546" t="s">
        <v>353</v>
      </c>
      <c r="J7" s="546"/>
      <c r="K7" s="546" t="s">
        <v>354</v>
      </c>
      <c r="L7" s="546"/>
      <c r="M7" s="546" t="s">
        <v>355</v>
      </c>
      <c r="N7" s="546"/>
      <c r="O7" s="547" t="s">
        <v>356</v>
      </c>
      <c r="P7" s="548"/>
      <c r="Q7" s="546" t="s">
        <v>357</v>
      </c>
      <c r="R7" s="546"/>
      <c r="S7" s="546" t="s">
        <v>358</v>
      </c>
      <c r="T7" s="546"/>
      <c r="U7" s="546" t="s">
        <v>359</v>
      </c>
      <c r="V7" s="546"/>
      <c r="W7" s="547" t="s">
        <v>356</v>
      </c>
      <c r="X7" s="548"/>
      <c r="Y7" s="546" t="s">
        <v>360</v>
      </c>
      <c r="Z7" s="546"/>
      <c r="AA7" s="546" t="s">
        <v>361</v>
      </c>
      <c r="AB7" s="546"/>
      <c r="AC7" s="546" t="s">
        <v>362</v>
      </c>
      <c r="AD7" s="546"/>
      <c r="AE7" s="547" t="s">
        <v>356</v>
      </c>
      <c r="AF7" s="548"/>
      <c r="AG7" s="546" t="s">
        <v>363</v>
      </c>
      <c r="AH7" s="546"/>
      <c r="AI7" s="546" t="s">
        <v>364</v>
      </c>
      <c r="AJ7" s="546"/>
      <c r="AK7" s="546" t="s">
        <v>365</v>
      </c>
      <c r="AL7" s="546"/>
      <c r="AM7" s="547" t="s">
        <v>356</v>
      </c>
      <c r="AN7" s="548"/>
      <c r="AO7" s="562"/>
      <c r="AP7" s="563"/>
      <c r="AQ7" s="563"/>
    </row>
    <row r="8" spans="1:43" ht="15.75" customHeight="1">
      <c r="A8" s="561"/>
      <c r="B8" s="561"/>
      <c r="C8" s="561"/>
      <c r="D8" s="550"/>
      <c r="E8" s="550"/>
      <c r="F8" s="550"/>
      <c r="G8" s="550"/>
      <c r="H8" s="550"/>
      <c r="I8" s="15" t="s">
        <v>366</v>
      </c>
      <c r="J8" s="16" t="s">
        <v>367</v>
      </c>
      <c r="K8" s="15" t="s">
        <v>366</v>
      </c>
      <c r="L8" s="16" t="s">
        <v>367</v>
      </c>
      <c r="M8" s="15" t="s">
        <v>366</v>
      </c>
      <c r="N8" s="16" t="s">
        <v>367</v>
      </c>
      <c r="O8" s="17" t="s">
        <v>366</v>
      </c>
      <c r="P8" s="18" t="s">
        <v>367</v>
      </c>
      <c r="Q8" s="81" t="s">
        <v>366</v>
      </c>
      <c r="R8" s="82" t="s">
        <v>367</v>
      </c>
      <c r="S8" s="81" t="s">
        <v>366</v>
      </c>
      <c r="T8" s="82" t="s">
        <v>367</v>
      </c>
      <c r="U8" s="81" t="s">
        <v>366</v>
      </c>
      <c r="V8" s="82" t="s">
        <v>367</v>
      </c>
      <c r="W8" s="83" t="s">
        <v>366</v>
      </c>
      <c r="X8" s="84" t="s">
        <v>367</v>
      </c>
      <c r="Y8" s="81" t="s">
        <v>366</v>
      </c>
      <c r="Z8" s="82" t="s">
        <v>367</v>
      </c>
      <c r="AA8" s="81" t="s">
        <v>366</v>
      </c>
      <c r="AB8" s="82" t="s">
        <v>367</v>
      </c>
      <c r="AC8" s="81" t="s">
        <v>366</v>
      </c>
      <c r="AD8" s="82" t="s">
        <v>367</v>
      </c>
      <c r="AE8" s="83" t="s">
        <v>366</v>
      </c>
      <c r="AF8" s="84" t="s">
        <v>367</v>
      </c>
      <c r="AG8" s="81" t="s">
        <v>366</v>
      </c>
      <c r="AH8" s="82" t="s">
        <v>367</v>
      </c>
      <c r="AI8" s="81" t="s">
        <v>366</v>
      </c>
      <c r="AJ8" s="82" t="s">
        <v>367</v>
      </c>
      <c r="AK8" s="81" t="s">
        <v>366</v>
      </c>
      <c r="AL8" s="82" t="s">
        <v>367</v>
      </c>
      <c r="AM8" s="83" t="s">
        <v>366</v>
      </c>
      <c r="AN8" s="84" t="s">
        <v>367</v>
      </c>
      <c r="AO8" s="562"/>
      <c r="AP8" s="563"/>
      <c r="AQ8" s="563"/>
    </row>
    <row r="9" spans="1:43" ht="120.75">
      <c r="A9" s="64" t="s">
        <v>100</v>
      </c>
      <c r="B9" s="64" t="s">
        <v>402</v>
      </c>
      <c r="C9" s="76" t="s">
        <v>101</v>
      </c>
      <c r="D9" s="78" t="s">
        <v>256</v>
      </c>
      <c r="E9" s="77">
        <v>1</v>
      </c>
      <c r="F9" s="79" t="s">
        <v>248</v>
      </c>
      <c r="G9" s="69" t="s">
        <v>133</v>
      </c>
      <c r="H9" s="69" t="s">
        <v>249</v>
      </c>
      <c r="I9" s="72">
        <v>0</v>
      </c>
      <c r="J9" s="72">
        <v>0</v>
      </c>
      <c r="K9" s="72">
        <v>0</v>
      </c>
      <c r="L9" s="72">
        <v>0</v>
      </c>
      <c r="M9" s="72">
        <v>0</v>
      </c>
      <c r="N9" s="72">
        <v>0</v>
      </c>
      <c r="O9" s="73">
        <f>SUM(I9+K9+M9)</f>
        <v>0</v>
      </c>
      <c r="P9" s="73">
        <f>SUM(J9+L9+N9)</f>
        <v>0</v>
      </c>
      <c r="Q9" s="72">
        <v>0</v>
      </c>
      <c r="R9" s="72">
        <v>0</v>
      </c>
      <c r="S9" s="72">
        <v>0</v>
      </c>
      <c r="T9" s="72">
        <v>0</v>
      </c>
      <c r="U9" s="72">
        <v>0.5</v>
      </c>
      <c r="V9" s="72">
        <v>0.33</v>
      </c>
      <c r="W9" s="75">
        <f>SUM(Q9+S9+U9)</f>
        <v>0.5</v>
      </c>
      <c r="X9" s="75">
        <f>SUM(R9+T9+V9)</f>
        <v>0.33</v>
      </c>
      <c r="Y9" s="74">
        <v>0</v>
      </c>
      <c r="Z9" s="74">
        <v>0</v>
      </c>
      <c r="AA9" s="74">
        <v>0</v>
      </c>
      <c r="AB9" s="74">
        <v>0</v>
      </c>
      <c r="AC9" s="74">
        <v>0.33</v>
      </c>
      <c r="AD9" s="74">
        <v>0.33</v>
      </c>
      <c r="AE9" s="75">
        <f>SUM(Y9+AA9+AC9)</f>
        <v>0.33</v>
      </c>
      <c r="AF9" s="75">
        <f>SUM(Z9+AB9+AD9)</f>
        <v>0.33</v>
      </c>
      <c r="AG9" s="74" t="e">
        <f>SUM('04 Comunicación Estrat POA 2020'!#REF!)</f>
        <v>#REF!</v>
      </c>
      <c r="AH9" s="102" t="e">
        <f>SUM('04 Comunicación Estrat POA 2020'!#REF!)</f>
        <v>#REF!</v>
      </c>
      <c r="AI9" s="102" t="e">
        <f>SUM('04 Comunicación Estrat POA 2020'!#REF!)</f>
        <v>#REF!</v>
      </c>
      <c r="AJ9" s="102" t="e">
        <f>SUM('04 Comunicación Estrat POA 2020'!#REF!)</f>
        <v>#REF!</v>
      </c>
      <c r="AK9" s="74">
        <v>0.17</v>
      </c>
      <c r="AL9" s="102" t="e">
        <f>SUM('04 Comunicación Estrat POA 2020'!#REF!)</f>
        <v>#REF!</v>
      </c>
      <c r="AM9" s="75" t="e">
        <f>SUM(AG9+AI9+AK9)</f>
        <v>#REF!</v>
      </c>
      <c r="AN9" s="75" t="e">
        <f>SUM(AH9+AJ9+AL9)</f>
        <v>#REF!</v>
      </c>
      <c r="AO9" s="45" t="e">
        <f>SUM(O9+W9+AE9+AM9)</f>
        <v>#REF!</v>
      </c>
      <c r="AP9" s="45" t="e">
        <f>SUM(P9+X9+AF9+AN9)</f>
        <v>#REF!</v>
      </c>
      <c r="AQ9" s="34" t="e">
        <f>IF(AND(AP9&gt;0,AO9&gt;0),AP9/AO9,0)</f>
        <v>#REF!</v>
      </c>
    </row>
    <row r="10" spans="1:43" ht="18">
      <c r="A10" s="523" t="s">
        <v>377</v>
      </c>
      <c r="B10" s="524"/>
      <c r="C10" s="524"/>
      <c r="D10" s="524"/>
      <c r="E10" s="524"/>
      <c r="F10" s="524"/>
      <c r="G10" s="524"/>
      <c r="H10" s="524"/>
      <c r="I10" s="524"/>
      <c r="J10" s="524"/>
      <c r="K10" s="524"/>
      <c r="L10" s="524"/>
      <c r="M10" s="524"/>
      <c r="N10" s="524"/>
      <c r="O10" s="524"/>
      <c r="P10" s="524"/>
      <c r="Q10" s="524"/>
      <c r="R10" s="524"/>
      <c r="S10" s="524"/>
      <c r="T10" s="524"/>
      <c r="U10" s="524"/>
      <c r="V10" s="524"/>
      <c r="W10" s="524"/>
      <c r="X10" s="524"/>
      <c r="Y10" s="524"/>
      <c r="Z10" s="524"/>
      <c r="AA10" s="524"/>
      <c r="AB10" s="524"/>
      <c r="AC10" s="524"/>
      <c r="AD10" s="524"/>
      <c r="AE10" s="524"/>
      <c r="AF10" s="524"/>
      <c r="AG10" s="524"/>
      <c r="AH10" s="524"/>
      <c r="AI10" s="524"/>
      <c r="AJ10" s="524"/>
      <c r="AK10" s="524"/>
      <c r="AL10" s="524"/>
      <c r="AM10" s="524"/>
      <c r="AN10" s="524"/>
      <c r="AO10" s="675"/>
      <c r="AP10" s="676"/>
      <c r="AQ10" s="80" t="e">
        <f>AVERAGE(AQ9:AQ9)</f>
        <v>#REF!</v>
      </c>
    </row>
    <row r="11" spans="1:43" ht="17.25">
      <c r="A11" s="7"/>
      <c r="B11" s="7"/>
      <c r="C11" s="13"/>
      <c r="D11" s="7"/>
      <c r="E11" s="7"/>
      <c r="F11" s="7"/>
      <c r="G11" s="7"/>
      <c r="H11" s="8"/>
    </row>
    <row r="12" spans="1:43" ht="13.5" customHeight="1">
      <c r="A12" s="526" t="s">
        <v>185</v>
      </c>
      <c r="B12" s="527"/>
      <c r="C12" s="527"/>
      <c r="D12" s="527"/>
      <c r="E12" s="527"/>
      <c r="F12" s="527"/>
      <c r="G12" s="527"/>
      <c r="H12" s="527"/>
    </row>
    <row r="13" spans="1:43" ht="15" customHeight="1">
      <c r="A13" s="527"/>
      <c r="B13" s="527"/>
      <c r="C13" s="527"/>
      <c r="D13" s="527"/>
      <c r="E13" s="527"/>
      <c r="F13" s="527"/>
      <c r="G13" s="527"/>
      <c r="H13" s="527"/>
    </row>
    <row r="14" spans="1:43" ht="17.25">
      <c r="A14" s="7"/>
      <c r="B14" s="528"/>
      <c r="C14" s="528"/>
      <c r="D14" s="528"/>
      <c r="E14" s="528"/>
      <c r="F14" s="528"/>
      <c r="G14" s="528"/>
      <c r="H14" s="528"/>
    </row>
    <row r="15" spans="1:43" ht="17.25">
      <c r="A15" s="7"/>
      <c r="B15" s="7"/>
      <c r="C15" s="13"/>
      <c r="D15" s="7"/>
      <c r="E15" s="7"/>
      <c r="F15" s="7"/>
      <c r="G15" s="7"/>
      <c r="H15" s="8"/>
    </row>
    <row r="16" spans="1:43" ht="17.25">
      <c r="A16" s="517" t="s">
        <v>413</v>
      </c>
      <c r="B16" s="518"/>
      <c r="C16" s="518"/>
      <c r="D16" s="7"/>
      <c r="E16" s="7"/>
      <c r="F16" s="519" t="s">
        <v>372</v>
      </c>
      <c r="G16" s="520" t="s">
        <v>391</v>
      </c>
      <c r="H16" s="520"/>
    </row>
    <row r="17" spans="1:8" ht="17.25">
      <c r="A17" s="7"/>
      <c r="B17" s="7"/>
      <c r="C17" s="13"/>
      <c r="D17" s="7"/>
      <c r="E17" s="7"/>
      <c r="F17" s="519"/>
      <c r="G17" s="521" t="s">
        <v>382</v>
      </c>
      <c r="H17" s="522"/>
    </row>
    <row r="18" spans="1:8" ht="13.5" customHeight="1">
      <c r="A18" s="7"/>
      <c r="B18" s="7"/>
      <c r="C18" s="13"/>
      <c r="D18" s="7"/>
      <c r="E18" s="7"/>
      <c r="F18" s="7"/>
      <c r="G18" s="7"/>
      <c r="H18" s="8"/>
    </row>
    <row r="19" spans="1:8" ht="15" customHeight="1">
      <c r="A19" s="7"/>
      <c r="B19" s="7"/>
      <c r="C19" s="13"/>
      <c r="D19" s="7"/>
      <c r="E19" s="7"/>
      <c r="F19" s="7"/>
      <c r="G19" s="7"/>
      <c r="H19" s="8"/>
    </row>
    <row r="20" spans="1:8" ht="17.25">
      <c r="A20" s="7"/>
      <c r="B20" s="7"/>
      <c r="C20" s="13"/>
      <c r="D20" s="7"/>
      <c r="E20" s="7"/>
      <c r="F20" s="7"/>
      <c r="G20" s="7"/>
      <c r="H20" s="8"/>
    </row>
    <row r="21" spans="1:8" ht="15" customHeight="1">
      <c r="A21" s="7"/>
      <c r="B21" s="7"/>
      <c r="C21" s="13"/>
      <c r="D21" s="516" t="s">
        <v>392</v>
      </c>
      <c r="E21" s="516"/>
      <c r="F21" s="516"/>
      <c r="G21" s="516"/>
      <c r="H21" s="7"/>
    </row>
    <row r="22" spans="1:8" ht="15" customHeight="1">
      <c r="A22" s="7"/>
      <c r="B22" s="7"/>
      <c r="C22" s="13"/>
      <c r="D22" s="7"/>
      <c r="E22" s="7"/>
      <c r="F22" s="8"/>
      <c r="G22" s="7"/>
      <c r="H22" s="7"/>
    </row>
    <row r="23" spans="1:8" ht="15" customHeight="1">
      <c r="A23" s="7"/>
      <c r="B23" s="7"/>
      <c r="C23" s="13"/>
      <c r="D23" s="516" t="s">
        <v>383</v>
      </c>
      <c r="E23" s="516"/>
      <c r="F23" s="516"/>
      <c r="G23" s="516"/>
      <c r="H23" s="7"/>
    </row>
    <row r="24" spans="1:8" ht="15" customHeight="1">
      <c r="A24" s="7"/>
      <c r="B24" s="7"/>
      <c r="C24" s="13"/>
      <c r="D24" s="7"/>
      <c r="E24" s="7"/>
      <c r="F24" s="8"/>
      <c r="G24" s="7"/>
      <c r="H24" s="7"/>
    </row>
    <row r="25" spans="1:8" ht="15" customHeight="1">
      <c r="A25" s="7"/>
      <c r="B25" s="7"/>
      <c r="C25" s="13"/>
      <c r="D25" s="516" t="s">
        <v>384</v>
      </c>
      <c r="E25" s="516"/>
      <c r="F25" s="516"/>
      <c r="G25" s="516"/>
      <c r="H25" s="7"/>
    </row>
  </sheetData>
  <sheetProtection password="DEE6" sheet="1" objects="1" scenarios="1"/>
  <mergeCells count="46">
    <mergeCell ref="A1:C2"/>
    <mergeCell ref="D1:H1"/>
    <mergeCell ref="D2:H2"/>
    <mergeCell ref="AO4:AQ4"/>
    <mergeCell ref="A5:A8"/>
    <mergeCell ref="B5:B8"/>
    <mergeCell ref="C5:C8"/>
    <mergeCell ref="D5:D8"/>
    <mergeCell ref="E5:E8"/>
    <mergeCell ref="F5:F8"/>
    <mergeCell ref="AO5:AO8"/>
    <mergeCell ref="AP5:AP8"/>
    <mergeCell ref="AQ5:AQ8"/>
    <mergeCell ref="I6:P6"/>
    <mergeCell ref="Q6:X6"/>
    <mergeCell ref="Y6:AF6"/>
    <mergeCell ref="AG6:AN6"/>
    <mergeCell ref="O7:P7"/>
    <mergeCell ref="Q7:R7"/>
    <mergeCell ref="S7:T7"/>
    <mergeCell ref="G5:G8"/>
    <mergeCell ref="H5:H8"/>
    <mergeCell ref="I5:AN5"/>
    <mergeCell ref="A10:AP10"/>
    <mergeCell ref="A12:H13"/>
    <mergeCell ref="B14:H14"/>
    <mergeCell ref="AG7:AH7"/>
    <mergeCell ref="AI7:AJ7"/>
    <mergeCell ref="AK7:AL7"/>
    <mergeCell ref="AM7:AN7"/>
    <mergeCell ref="U7:V7"/>
    <mergeCell ref="W7:X7"/>
    <mergeCell ref="Y7:Z7"/>
    <mergeCell ref="AA7:AB7"/>
    <mergeCell ref="AC7:AD7"/>
    <mergeCell ref="AE7:AF7"/>
    <mergeCell ref="I7:J7"/>
    <mergeCell ref="K7:L7"/>
    <mergeCell ref="M7:N7"/>
    <mergeCell ref="D25:G25"/>
    <mergeCell ref="A16:C16"/>
    <mergeCell ref="F16:F17"/>
    <mergeCell ref="G16:H16"/>
    <mergeCell ref="G17:H17"/>
    <mergeCell ref="D21:G21"/>
    <mergeCell ref="D23:G23"/>
  </mergeCells>
  <printOptions horizontalCentered="1"/>
  <pageMargins left="0.70866141732283472" right="0.70866141732283472" top="0.74803149606299213" bottom="0.74803149606299213" header="0.31496062992125984" footer="0.31496062992125984"/>
  <pageSetup scale="41" orientation="landscape" r:id="rId1"/>
  <headerFooter>
    <oddFooter>&amp;R&amp;P de &amp;N</oddFooter>
  </headerFooter>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Q26"/>
  <sheetViews>
    <sheetView showGridLines="0" topLeftCell="AB1" zoomScale="65" zoomScaleNormal="65" workbookViewId="0">
      <selection activeCell="AH9" sqref="AH9:AH10"/>
    </sheetView>
  </sheetViews>
  <sheetFormatPr baseColWidth="10" defaultColWidth="17.28515625" defaultRowHeight="15" customHeight="1"/>
  <cols>
    <col min="1" max="1" width="25.5703125" style="9" customWidth="1"/>
    <col min="2" max="2" width="23.7109375" style="9" customWidth="1"/>
    <col min="3" max="3" width="21.7109375" style="14" customWidth="1"/>
    <col min="4" max="4" width="42.140625" style="9" customWidth="1"/>
    <col min="5" max="5" width="23.28515625" style="9" customWidth="1"/>
    <col min="6" max="6" width="41.42578125" style="9" customWidth="1"/>
    <col min="7" max="7" width="51.5703125" style="9" customWidth="1"/>
    <col min="8" max="8" width="53.42578125" style="11" customWidth="1"/>
    <col min="9" max="9" width="18" style="5" bestFit="1" customWidth="1"/>
    <col min="10" max="14" width="17.42578125" style="5" bestFit="1" customWidth="1"/>
    <col min="15" max="15" width="19" style="5" bestFit="1" customWidth="1"/>
    <col min="16" max="17" width="17.42578125" style="5" bestFit="1" customWidth="1"/>
    <col min="18" max="18" width="17.28515625" style="5"/>
    <col min="19" max="19" width="17.42578125" style="5" bestFit="1" customWidth="1"/>
    <col min="20" max="20" width="17.28515625" style="5"/>
    <col min="21" max="21" width="17.42578125" style="5" bestFit="1" customWidth="1"/>
    <col min="22" max="22" width="17.28515625" style="5"/>
    <col min="23" max="23" width="19" style="5" bestFit="1" customWidth="1"/>
    <col min="24" max="25" width="17.42578125" style="5" bestFit="1" customWidth="1"/>
    <col min="26" max="26" width="17.28515625" style="5"/>
    <col min="27" max="27" width="17.42578125" style="5" bestFit="1" customWidth="1"/>
    <col min="28" max="28" width="17.28515625" style="5"/>
    <col min="29" max="29" width="17.42578125" style="5" bestFit="1" customWidth="1"/>
    <col min="30" max="30" width="17.28515625" style="5"/>
    <col min="31" max="31" width="19" style="5" bestFit="1" customWidth="1"/>
    <col min="32" max="33" width="17.42578125" style="5" bestFit="1" customWidth="1"/>
    <col min="34" max="34" width="17.28515625" style="5"/>
    <col min="35" max="35" width="17.42578125" style="5" bestFit="1" customWidth="1"/>
    <col min="36" max="36" width="17.28515625" style="5"/>
    <col min="37" max="37" width="17.42578125" style="5" bestFit="1" customWidth="1"/>
    <col min="38" max="38" width="17.28515625" style="5"/>
    <col min="39" max="39" width="19" style="5" bestFit="1" customWidth="1"/>
    <col min="40" max="40" width="17.42578125" style="5" bestFit="1" customWidth="1"/>
    <col min="41" max="41" width="19" style="5" bestFit="1" customWidth="1"/>
    <col min="42" max="42" width="17.42578125" style="5" bestFit="1" customWidth="1"/>
    <col min="43" max="16384" width="17.28515625" style="5"/>
  </cols>
  <sheetData>
    <row r="1" spans="1:43" ht="39.75" customHeight="1">
      <c r="A1" s="555"/>
      <c r="B1" s="555"/>
      <c r="C1" s="555"/>
      <c r="D1" s="556" t="s">
        <v>345</v>
      </c>
      <c r="E1" s="556"/>
      <c r="F1" s="556"/>
      <c r="G1" s="556"/>
      <c r="H1" s="556"/>
    </row>
    <row r="2" spans="1:43" ht="39.75" customHeight="1">
      <c r="A2" s="555"/>
      <c r="B2" s="555"/>
      <c r="C2" s="555"/>
      <c r="D2" s="556">
        <v>2015</v>
      </c>
      <c r="E2" s="556"/>
      <c r="F2" s="556"/>
      <c r="G2" s="556"/>
      <c r="H2" s="556"/>
    </row>
    <row r="3" spans="1:43" ht="14.25" customHeight="1">
      <c r="A3" s="6"/>
      <c r="B3" s="6"/>
      <c r="C3" s="12"/>
      <c r="D3" s="6"/>
      <c r="E3" s="6"/>
      <c r="F3" s="6"/>
      <c r="G3" s="6"/>
      <c r="H3" s="10"/>
    </row>
    <row r="4" spans="1:43" ht="15" customHeight="1">
      <c r="A4" s="19"/>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1"/>
      <c r="AO4" s="557"/>
      <c r="AP4" s="558"/>
      <c r="AQ4" s="559"/>
    </row>
    <row r="5" spans="1:43" ht="13.5" customHeight="1">
      <c r="A5" s="560" t="s">
        <v>0</v>
      </c>
      <c r="B5" s="560" t="s">
        <v>1</v>
      </c>
      <c r="C5" s="560" t="s">
        <v>2</v>
      </c>
      <c r="D5" s="549" t="s">
        <v>3</v>
      </c>
      <c r="E5" s="549" t="s">
        <v>4</v>
      </c>
      <c r="F5" s="549" t="s">
        <v>5</v>
      </c>
      <c r="G5" s="549" t="s">
        <v>6</v>
      </c>
      <c r="H5" s="549" t="s">
        <v>7</v>
      </c>
      <c r="I5" s="551" t="s">
        <v>346</v>
      </c>
      <c r="J5" s="551"/>
      <c r="K5" s="551"/>
      <c r="L5" s="551"/>
      <c r="M5" s="551"/>
      <c r="N5" s="551"/>
      <c r="O5" s="551"/>
      <c r="P5" s="551"/>
      <c r="Q5" s="551"/>
      <c r="R5" s="551"/>
      <c r="S5" s="551"/>
      <c r="T5" s="551"/>
      <c r="U5" s="551"/>
      <c r="V5" s="551"/>
      <c r="W5" s="551"/>
      <c r="X5" s="551"/>
      <c r="Y5" s="551"/>
      <c r="Z5" s="551"/>
      <c r="AA5" s="551"/>
      <c r="AB5" s="551"/>
      <c r="AC5" s="551"/>
      <c r="AD5" s="551"/>
      <c r="AE5" s="551"/>
      <c r="AF5" s="551"/>
      <c r="AG5" s="551"/>
      <c r="AH5" s="551"/>
      <c r="AI5" s="551"/>
      <c r="AJ5" s="551"/>
      <c r="AK5" s="551"/>
      <c r="AL5" s="551"/>
      <c r="AM5" s="551"/>
      <c r="AN5" s="551"/>
      <c r="AO5" s="562" t="s">
        <v>347</v>
      </c>
      <c r="AP5" s="563" t="s">
        <v>348</v>
      </c>
      <c r="AQ5" s="563" t="s">
        <v>378</v>
      </c>
    </row>
    <row r="6" spans="1:43" ht="13.5" customHeight="1">
      <c r="A6" s="560"/>
      <c r="B6" s="560"/>
      <c r="C6" s="560"/>
      <c r="D6" s="549"/>
      <c r="E6" s="549"/>
      <c r="F6" s="549"/>
      <c r="G6" s="549"/>
      <c r="H6" s="549"/>
      <c r="I6" s="554" t="s">
        <v>349</v>
      </c>
      <c r="J6" s="554"/>
      <c r="K6" s="554"/>
      <c r="L6" s="554"/>
      <c r="M6" s="554"/>
      <c r="N6" s="554"/>
      <c r="O6" s="554"/>
      <c r="P6" s="554"/>
      <c r="Q6" s="554" t="s">
        <v>350</v>
      </c>
      <c r="R6" s="554"/>
      <c r="S6" s="554"/>
      <c r="T6" s="554"/>
      <c r="U6" s="554"/>
      <c r="V6" s="554"/>
      <c r="W6" s="554"/>
      <c r="X6" s="554"/>
      <c r="Y6" s="554" t="s">
        <v>351</v>
      </c>
      <c r="Z6" s="554"/>
      <c r="AA6" s="554"/>
      <c r="AB6" s="554"/>
      <c r="AC6" s="554"/>
      <c r="AD6" s="554"/>
      <c r="AE6" s="554"/>
      <c r="AF6" s="554"/>
      <c r="AG6" s="554" t="s">
        <v>352</v>
      </c>
      <c r="AH6" s="554"/>
      <c r="AI6" s="554"/>
      <c r="AJ6" s="554"/>
      <c r="AK6" s="554"/>
      <c r="AL6" s="554"/>
      <c r="AM6" s="554"/>
      <c r="AN6" s="554"/>
      <c r="AO6" s="562"/>
      <c r="AP6" s="563"/>
      <c r="AQ6" s="563"/>
    </row>
    <row r="7" spans="1:43" ht="17.25" customHeight="1">
      <c r="A7" s="560"/>
      <c r="B7" s="560"/>
      <c r="C7" s="560"/>
      <c r="D7" s="549"/>
      <c r="E7" s="549"/>
      <c r="F7" s="549"/>
      <c r="G7" s="549"/>
      <c r="H7" s="549"/>
      <c r="I7" s="546" t="s">
        <v>353</v>
      </c>
      <c r="J7" s="546"/>
      <c r="K7" s="546" t="s">
        <v>354</v>
      </c>
      <c r="L7" s="546"/>
      <c r="M7" s="546" t="s">
        <v>355</v>
      </c>
      <c r="N7" s="546"/>
      <c r="O7" s="547" t="s">
        <v>356</v>
      </c>
      <c r="P7" s="548"/>
      <c r="Q7" s="546" t="s">
        <v>357</v>
      </c>
      <c r="R7" s="546"/>
      <c r="S7" s="546" t="s">
        <v>358</v>
      </c>
      <c r="T7" s="546"/>
      <c r="U7" s="546" t="s">
        <v>359</v>
      </c>
      <c r="V7" s="546"/>
      <c r="W7" s="547" t="s">
        <v>356</v>
      </c>
      <c r="X7" s="548"/>
      <c r="Y7" s="546" t="s">
        <v>360</v>
      </c>
      <c r="Z7" s="546"/>
      <c r="AA7" s="546" t="s">
        <v>361</v>
      </c>
      <c r="AB7" s="546"/>
      <c r="AC7" s="546" t="s">
        <v>362</v>
      </c>
      <c r="AD7" s="546"/>
      <c r="AE7" s="547" t="s">
        <v>356</v>
      </c>
      <c r="AF7" s="548"/>
      <c r="AG7" s="546" t="s">
        <v>363</v>
      </c>
      <c r="AH7" s="546"/>
      <c r="AI7" s="546" t="s">
        <v>364</v>
      </c>
      <c r="AJ7" s="546"/>
      <c r="AK7" s="546" t="s">
        <v>365</v>
      </c>
      <c r="AL7" s="546"/>
      <c r="AM7" s="547" t="s">
        <v>356</v>
      </c>
      <c r="AN7" s="548"/>
      <c r="AO7" s="562"/>
      <c r="AP7" s="563"/>
      <c r="AQ7" s="563"/>
    </row>
    <row r="8" spans="1:43" ht="15.75" customHeight="1">
      <c r="A8" s="561"/>
      <c r="B8" s="561"/>
      <c r="C8" s="561"/>
      <c r="D8" s="550"/>
      <c r="E8" s="550"/>
      <c r="F8" s="550"/>
      <c r="G8" s="550"/>
      <c r="H8" s="550"/>
      <c r="I8" s="15" t="s">
        <v>366</v>
      </c>
      <c r="J8" s="16" t="s">
        <v>367</v>
      </c>
      <c r="K8" s="15" t="s">
        <v>366</v>
      </c>
      <c r="L8" s="16" t="s">
        <v>367</v>
      </c>
      <c r="M8" s="15" t="s">
        <v>366</v>
      </c>
      <c r="N8" s="16" t="s">
        <v>367</v>
      </c>
      <c r="O8" s="17" t="s">
        <v>366</v>
      </c>
      <c r="P8" s="18" t="s">
        <v>367</v>
      </c>
      <c r="Q8" s="15" t="s">
        <v>366</v>
      </c>
      <c r="R8" s="16" t="s">
        <v>367</v>
      </c>
      <c r="S8" s="15" t="s">
        <v>366</v>
      </c>
      <c r="T8" s="16" t="s">
        <v>367</v>
      </c>
      <c r="U8" s="15" t="s">
        <v>366</v>
      </c>
      <c r="V8" s="16" t="s">
        <v>367</v>
      </c>
      <c r="W8" s="17" t="s">
        <v>366</v>
      </c>
      <c r="X8" s="18" t="s">
        <v>367</v>
      </c>
      <c r="Y8" s="15" t="s">
        <v>366</v>
      </c>
      <c r="Z8" s="16" t="s">
        <v>367</v>
      </c>
      <c r="AA8" s="15" t="s">
        <v>366</v>
      </c>
      <c r="AB8" s="16" t="s">
        <v>367</v>
      </c>
      <c r="AC8" s="15" t="s">
        <v>366</v>
      </c>
      <c r="AD8" s="16" t="s">
        <v>367</v>
      </c>
      <c r="AE8" s="17" t="s">
        <v>366</v>
      </c>
      <c r="AF8" s="18" t="s">
        <v>367</v>
      </c>
      <c r="AG8" s="15" t="s">
        <v>366</v>
      </c>
      <c r="AH8" s="16" t="s">
        <v>367</v>
      </c>
      <c r="AI8" s="15" t="s">
        <v>366</v>
      </c>
      <c r="AJ8" s="16" t="s">
        <v>367</v>
      </c>
      <c r="AK8" s="15" t="s">
        <v>366</v>
      </c>
      <c r="AL8" s="16" t="s">
        <v>367</v>
      </c>
      <c r="AM8" s="17" t="s">
        <v>366</v>
      </c>
      <c r="AN8" s="18" t="s">
        <v>367</v>
      </c>
      <c r="AO8" s="562"/>
      <c r="AP8" s="563"/>
      <c r="AQ8" s="563"/>
    </row>
    <row r="9" spans="1:43" ht="63.75" customHeight="1">
      <c r="A9" s="510" t="s">
        <v>100</v>
      </c>
      <c r="B9" s="510" t="s">
        <v>211</v>
      </c>
      <c r="C9" s="513" t="s">
        <v>101</v>
      </c>
      <c r="D9" s="568" t="s">
        <v>298</v>
      </c>
      <c r="E9" s="600" t="s">
        <v>195</v>
      </c>
      <c r="F9" s="619" t="s">
        <v>330</v>
      </c>
      <c r="G9" s="69" t="s">
        <v>322</v>
      </c>
      <c r="H9" s="619" t="s">
        <v>179</v>
      </c>
      <c r="I9" s="681" t="e">
        <f>SUM(#REF!)</f>
        <v>#REF!</v>
      </c>
      <c r="J9" s="681" t="e">
        <f>SUM(#REF!)</f>
        <v>#REF!</v>
      </c>
      <c r="K9" s="681" t="e">
        <f>SUM(#REF!)</f>
        <v>#REF!</v>
      </c>
      <c r="L9" s="681" t="e">
        <f>SUM(#REF!)</f>
        <v>#REF!</v>
      </c>
      <c r="M9" s="681" t="e">
        <f>SUM(#REF!)</f>
        <v>#REF!</v>
      </c>
      <c r="N9" s="681" t="e">
        <f>SUM(#REF!)</f>
        <v>#REF!</v>
      </c>
      <c r="O9" s="683" t="e">
        <f>+I9+K9+M9</f>
        <v>#REF!</v>
      </c>
      <c r="P9" s="683" t="e">
        <f>J9+L9+N9</f>
        <v>#REF!</v>
      </c>
      <c r="Q9" s="681" t="e">
        <f>SUM(#REF!)</f>
        <v>#REF!</v>
      </c>
      <c r="R9" s="681" t="e">
        <f>SUM(#REF!)</f>
        <v>#REF!</v>
      </c>
      <c r="S9" s="681" t="e">
        <f>SUM(#REF!)</f>
        <v>#REF!</v>
      </c>
      <c r="T9" s="681" t="e">
        <f>SUM(#REF!)</f>
        <v>#REF!</v>
      </c>
      <c r="U9" s="681" t="e">
        <f>SUM(#REF!)</f>
        <v>#REF!</v>
      </c>
      <c r="V9" s="681" t="e">
        <f>SUM(#REF!)</f>
        <v>#REF!</v>
      </c>
      <c r="W9" s="683" t="e">
        <f>Q9+S9+U9</f>
        <v>#REF!</v>
      </c>
      <c r="X9" s="683" t="e">
        <f>R9+T9+V9</f>
        <v>#REF!</v>
      </c>
      <c r="Y9" s="681" t="e">
        <f>SUM(#REF!)</f>
        <v>#REF!</v>
      </c>
      <c r="Z9" s="681" t="e">
        <f>SUM(#REF!)</f>
        <v>#REF!</v>
      </c>
      <c r="AA9" s="681" t="e">
        <f>SUM(#REF!)</f>
        <v>#REF!</v>
      </c>
      <c r="AB9" s="681" t="e">
        <f>SUM(#REF!)</f>
        <v>#REF!</v>
      </c>
      <c r="AC9" s="681" t="e">
        <f>SUM(#REF!)</f>
        <v>#REF!</v>
      </c>
      <c r="AD9" s="681" t="e">
        <f>SUM(#REF!)</f>
        <v>#REF!</v>
      </c>
      <c r="AE9" s="683" t="e">
        <f>Y9+AA9+AC9</f>
        <v>#REF!</v>
      </c>
      <c r="AF9" s="683" t="e">
        <f>Z9+AB9+AD9</f>
        <v>#REF!</v>
      </c>
      <c r="AG9" s="681" t="e">
        <f>SUM(#REF!)</f>
        <v>#REF!</v>
      </c>
      <c r="AH9" s="681" t="e">
        <f>SUM(#REF!)</f>
        <v>#REF!</v>
      </c>
      <c r="AI9" s="681" t="e">
        <f>SUM(#REF!)</f>
        <v>#REF!</v>
      </c>
      <c r="AJ9" s="681" t="e">
        <f>SUM(#REF!)</f>
        <v>#REF!</v>
      </c>
      <c r="AK9" s="681" t="e">
        <f>SUM(#REF!)</f>
        <v>#REF!</v>
      </c>
      <c r="AL9" s="681" t="e">
        <f>SUM(#REF!)</f>
        <v>#REF!</v>
      </c>
      <c r="AM9" s="683" t="e">
        <f>AG9+AI9+AK9</f>
        <v>#REF!</v>
      </c>
      <c r="AN9" s="683" t="e">
        <f>AH9+AJ9+AL9</f>
        <v>#REF!</v>
      </c>
      <c r="AO9" s="677" t="e">
        <f>O9+W9+AE9+AM9</f>
        <v>#REF!</v>
      </c>
      <c r="AP9" s="677" t="e">
        <f>P9+X9+AF9+AN9</f>
        <v>#REF!</v>
      </c>
      <c r="AQ9" s="679" t="e">
        <f>IF(AND(AP9&gt;0,AO9&gt;0),AP9/AO9,0)</f>
        <v>#REF!</v>
      </c>
    </row>
    <row r="10" spans="1:43" ht="56.25" customHeight="1">
      <c r="A10" s="512"/>
      <c r="B10" s="512"/>
      <c r="C10" s="515"/>
      <c r="D10" s="568"/>
      <c r="E10" s="600"/>
      <c r="F10" s="619"/>
      <c r="G10" s="70" t="s">
        <v>212</v>
      </c>
      <c r="H10" s="619"/>
      <c r="I10" s="682"/>
      <c r="J10" s="682"/>
      <c r="K10" s="682"/>
      <c r="L10" s="682"/>
      <c r="M10" s="682"/>
      <c r="N10" s="682"/>
      <c r="O10" s="684"/>
      <c r="P10" s="684"/>
      <c r="Q10" s="682"/>
      <c r="R10" s="682"/>
      <c r="S10" s="682"/>
      <c r="T10" s="682"/>
      <c r="U10" s="682"/>
      <c r="V10" s="682"/>
      <c r="W10" s="684"/>
      <c r="X10" s="684"/>
      <c r="Y10" s="682"/>
      <c r="Z10" s="682"/>
      <c r="AA10" s="682"/>
      <c r="AB10" s="682"/>
      <c r="AC10" s="682"/>
      <c r="AD10" s="682"/>
      <c r="AE10" s="684"/>
      <c r="AF10" s="684"/>
      <c r="AG10" s="682"/>
      <c r="AH10" s="682"/>
      <c r="AI10" s="682"/>
      <c r="AJ10" s="682"/>
      <c r="AK10" s="682"/>
      <c r="AL10" s="682"/>
      <c r="AM10" s="684"/>
      <c r="AN10" s="684"/>
      <c r="AO10" s="678"/>
      <c r="AP10" s="678"/>
      <c r="AQ10" s="680"/>
    </row>
    <row r="11" spans="1:43" ht="18">
      <c r="A11" s="523" t="s">
        <v>377</v>
      </c>
      <c r="B11" s="524"/>
      <c r="C11" s="524"/>
      <c r="D11" s="524"/>
      <c r="E11" s="524"/>
      <c r="F11" s="524"/>
      <c r="G11" s="524"/>
      <c r="H11" s="524"/>
      <c r="I11" s="524"/>
      <c r="J11" s="524"/>
      <c r="K11" s="524"/>
      <c r="L11" s="524"/>
      <c r="M11" s="524"/>
      <c r="N11" s="524"/>
      <c r="O11" s="524"/>
      <c r="P11" s="524"/>
      <c r="Q11" s="524"/>
      <c r="R11" s="524"/>
      <c r="S11" s="524"/>
      <c r="T11" s="524"/>
      <c r="U11" s="524"/>
      <c r="V11" s="524"/>
      <c r="W11" s="524"/>
      <c r="X11" s="524"/>
      <c r="Y11" s="524"/>
      <c r="Z11" s="524"/>
      <c r="AA11" s="524"/>
      <c r="AB11" s="524"/>
      <c r="AC11" s="524"/>
      <c r="AD11" s="524"/>
      <c r="AE11" s="524"/>
      <c r="AF11" s="524"/>
      <c r="AG11" s="524"/>
      <c r="AH11" s="524"/>
      <c r="AI11" s="524"/>
      <c r="AJ11" s="524"/>
      <c r="AK11" s="524"/>
      <c r="AL11" s="524"/>
      <c r="AM11" s="524"/>
      <c r="AN11" s="524"/>
      <c r="AO11" s="524"/>
      <c r="AP11" s="525"/>
      <c r="AQ11" s="26" t="e">
        <f>AVERAGE(AQ9:AQ10)</f>
        <v>#REF!</v>
      </c>
    </row>
    <row r="12" spans="1:43" ht="17.25">
      <c r="A12" s="7"/>
      <c r="B12" s="7"/>
      <c r="C12" s="13"/>
      <c r="D12" s="7"/>
      <c r="E12" s="7"/>
      <c r="F12" s="7"/>
      <c r="G12" s="7"/>
      <c r="H12" s="8"/>
    </row>
    <row r="13" spans="1:43" ht="13.5" customHeight="1">
      <c r="A13" s="526" t="s">
        <v>185</v>
      </c>
      <c r="B13" s="527"/>
      <c r="C13" s="527"/>
      <c r="D13" s="527"/>
      <c r="E13" s="527"/>
      <c r="F13" s="527"/>
      <c r="G13" s="527"/>
      <c r="H13" s="527"/>
    </row>
    <row r="14" spans="1:43" ht="15" customHeight="1">
      <c r="A14" s="527"/>
      <c r="B14" s="527"/>
      <c r="C14" s="527"/>
      <c r="D14" s="527"/>
      <c r="E14" s="527"/>
      <c r="F14" s="527"/>
      <c r="G14" s="527"/>
      <c r="H14" s="527"/>
    </row>
    <row r="15" spans="1:43" ht="17.25">
      <c r="A15" s="7"/>
      <c r="B15" s="528"/>
      <c r="C15" s="528"/>
      <c r="D15" s="528"/>
      <c r="E15" s="528"/>
      <c r="F15" s="528"/>
      <c r="G15" s="528"/>
      <c r="H15" s="528"/>
    </row>
    <row r="16" spans="1:43" ht="17.25">
      <c r="A16" s="7"/>
      <c r="B16" s="7"/>
      <c r="C16" s="13"/>
      <c r="D16" s="7"/>
      <c r="E16" s="7"/>
      <c r="F16" s="7"/>
      <c r="G16" s="7"/>
      <c r="H16" s="8"/>
    </row>
    <row r="17" spans="1:8" ht="17.25">
      <c r="A17" s="517" t="s">
        <v>413</v>
      </c>
      <c r="B17" s="518"/>
      <c r="C17" s="518"/>
      <c r="D17" s="7"/>
      <c r="E17" s="7"/>
      <c r="F17" s="519" t="s">
        <v>372</v>
      </c>
      <c r="G17" s="520" t="s">
        <v>391</v>
      </c>
      <c r="H17" s="520"/>
    </row>
    <row r="18" spans="1:8" ht="17.25">
      <c r="A18" s="7"/>
      <c r="B18" s="7"/>
      <c r="C18" s="13"/>
      <c r="D18" s="7"/>
      <c r="E18" s="7"/>
      <c r="F18" s="519"/>
      <c r="G18" s="521" t="s">
        <v>382</v>
      </c>
      <c r="H18" s="522"/>
    </row>
    <row r="19" spans="1:8" ht="13.5" customHeight="1">
      <c r="A19" s="7"/>
      <c r="B19" s="7"/>
      <c r="C19" s="13"/>
      <c r="D19" s="7"/>
      <c r="E19" s="7"/>
      <c r="F19" s="7"/>
      <c r="G19" s="7"/>
      <c r="H19" s="8"/>
    </row>
    <row r="20" spans="1:8" ht="15" customHeight="1">
      <c r="A20" s="7"/>
      <c r="B20" s="7"/>
      <c r="C20" s="13"/>
      <c r="D20" s="7"/>
      <c r="E20" s="7"/>
      <c r="F20" s="7"/>
      <c r="G20" s="7"/>
      <c r="H20" s="8"/>
    </row>
    <row r="21" spans="1:8" ht="17.25">
      <c r="A21" s="7"/>
      <c r="B21" s="7"/>
      <c r="C21" s="13"/>
      <c r="D21" s="7"/>
      <c r="E21" s="7"/>
      <c r="F21" s="7"/>
      <c r="G21" s="7"/>
      <c r="H21" s="8"/>
    </row>
    <row r="22" spans="1:8" ht="15" customHeight="1">
      <c r="A22" s="7"/>
      <c r="B22" s="7"/>
      <c r="C22" s="13"/>
      <c r="D22" s="516" t="s">
        <v>392</v>
      </c>
      <c r="E22" s="516"/>
      <c r="F22" s="516"/>
      <c r="G22" s="516"/>
      <c r="H22" s="7"/>
    </row>
    <row r="23" spans="1:8" ht="15" customHeight="1">
      <c r="A23" s="7"/>
      <c r="B23" s="7"/>
      <c r="C23" s="13"/>
      <c r="D23" s="7"/>
      <c r="E23" s="7"/>
      <c r="F23" s="8"/>
      <c r="G23" s="7"/>
      <c r="H23" s="7"/>
    </row>
    <row r="24" spans="1:8" ht="15" customHeight="1">
      <c r="A24" s="7"/>
      <c r="B24" s="7"/>
      <c r="C24" s="13"/>
      <c r="D24" s="516" t="s">
        <v>383</v>
      </c>
      <c r="E24" s="516"/>
      <c r="F24" s="516"/>
      <c r="G24" s="516"/>
      <c r="H24" s="7"/>
    </row>
    <row r="25" spans="1:8" ht="15" customHeight="1">
      <c r="A25" s="7"/>
      <c r="B25" s="7"/>
      <c r="C25" s="13"/>
      <c r="D25" s="7"/>
      <c r="E25" s="7"/>
      <c r="F25" s="8"/>
      <c r="G25" s="7"/>
      <c r="H25" s="7"/>
    </row>
    <row r="26" spans="1:8" ht="15" customHeight="1">
      <c r="A26" s="7"/>
      <c r="B26" s="7"/>
      <c r="C26" s="13"/>
      <c r="D26" s="516" t="s">
        <v>384</v>
      </c>
      <c r="E26" s="516"/>
      <c r="F26" s="516"/>
      <c r="G26" s="516"/>
      <c r="H26" s="7"/>
    </row>
  </sheetData>
  <sheetProtection password="DEE6" sheet="1" objects="1" scenarios="1"/>
  <mergeCells count="88">
    <mergeCell ref="A1:C2"/>
    <mergeCell ref="D1:H1"/>
    <mergeCell ref="D2:H2"/>
    <mergeCell ref="AO4:AQ4"/>
    <mergeCell ref="A5:A8"/>
    <mergeCell ref="B5:B8"/>
    <mergeCell ref="C5:C8"/>
    <mergeCell ref="D5:D8"/>
    <mergeCell ref="E5:E8"/>
    <mergeCell ref="F5:F8"/>
    <mergeCell ref="AQ5:AQ8"/>
    <mergeCell ref="I6:P6"/>
    <mergeCell ref="Q6:X6"/>
    <mergeCell ref="Y6:AF6"/>
    <mergeCell ref="AG6:AN6"/>
    <mergeCell ref="G5:G8"/>
    <mergeCell ref="H5:H8"/>
    <mergeCell ref="I5:AN5"/>
    <mergeCell ref="AO5:AO8"/>
    <mergeCell ref="AP5:AP8"/>
    <mergeCell ref="AM7:AN7"/>
    <mergeCell ref="U7:V7"/>
    <mergeCell ref="W7:X7"/>
    <mergeCell ref="Y7:Z7"/>
    <mergeCell ref="AA7:AB7"/>
    <mergeCell ref="AC7:AD7"/>
    <mergeCell ref="AE7:AF7"/>
    <mergeCell ref="I9:I10"/>
    <mergeCell ref="J9:J10"/>
    <mergeCell ref="AG7:AH7"/>
    <mergeCell ref="AI7:AJ7"/>
    <mergeCell ref="AK7:AL7"/>
    <mergeCell ref="I7:J7"/>
    <mergeCell ref="K7:L7"/>
    <mergeCell ref="M7:N7"/>
    <mergeCell ref="O7:P7"/>
    <mergeCell ref="Q7:R7"/>
    <mergeCell ref="S7:T7"/>
    <mergeCell ref="V9:V10"/>
    <mergeCell ref="K9:K10"/>
    <mergeCell ref="L9:L10"/>
    <mergeCell ref="M9:M10"/>
    <mergeCell ref="N9:N10"/>
    <mergeCell ref="O9:O10"/>
    <mergeCell ref="P9:P10"/>
    <mergeCell ref="Q9:Q10"/>
    <mergeCell ref="R9:R10"/>
    <mergeCell ref="S9:S10"/>
    <mergeCell ref="T9:T10"/>
    <mergeCell ref="U9:U10"/>
    <mergeCell ref="AH9:AH10"/>
    <mergeCell ref="W9:W10"/>
    <mergeCell ref="X9:X10"/>
    <mergeCell ref="Y9:Y10"/>
    <mergeCell ref="Z9:Z10"/>
    <mergeCell ref="AA9:AA10"/>
    <mergeCell ref="AB9:AB10"/>
    <mergeCell ref="AO9:AO10"/>
    <mergeCell ref="AP9:AP10"/>
    <mergeCell ref="AQ9:AQ10"/>
    <mergeCell ref="A11:AP11"/>
    <mergeCell ref="A13:H14"/>
    <mergeCell ref="AI9:AI10"/>
    <mergeCell ref="AJ9:AJ10"/>
    <mergeCell ref="AK9:AK10"/>
    <mergeCell ref="AL9:AL10"/>
    <mergeCell ref="AM9:AM10"/>
    <mergeCell ref="AN9:AN10"/>
    <mergeCell ref="AC9:AC10"/>
    <mergeCell ref="AD9:AD10"/>
    <mergeCell ref="AE9:AE10"/>
    <mergeCell ref="AF9:AF10"/>
    <mergeCell ref="AG9:AG10"/>
    <mergeCell ref="D26:G26"/>
    <mergeCell ref="A9:A10"/>
    <mergeCell ref="B9:B10"/>
    <mergeCell ref="C9:C10"/>
    <mergeCell ref="A17:C17"/>
    <mergeCell ref="F17:F18"/>
    <mergeCell ref="G17:H17"/>
    <mergeCell ref="G18:H18"/>
    <mergeCell ref="D22:G22"/>
    <mergeCell ref="D24:G24"/>
    <mergeCell ref="B15:H15"/>
    <mergeCell ref="D9:D10"/>
    <mergeCell ref="E9:E10"/>
    <mergeCell ref="F9:F10"/>
    <mergeCell ref="H9:H10"/>
  </mergeCells>
  <printOptions horizontalCentered="1"/>
  <pageMargins left="0.70866141732283472" right="0.70866141732283472" top="0.74803149606299213" bottom="0.74803149606299213" header="0.31496062992125984" footer="0.31496062992125984"/>
  <pageSetup scale="41" orientation="landscape" r:id="rId1"/>
  <headerFooter>
    <oddFooter>&amp;R&amp;P de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Q33"/>
  <sheetViews>
    <sheetView showGridLines="0" topLeftCell="AB11" zoomScale="65" zoomScaleNormal="65" workbookViewId="0">
      <selection activeCell="AL16" sqref="AL16:AL17"/>
    </sheetView>
  </sheetViews>
  <sheetFormatPr baseColWidth="10" defaultColWidth="17.28515625" defaultRowHeight="15" customHeight="1"/>
  <cols>
    <col min="1" max="1" width="25.5703125" style="9" customWidth="1"/>
    <col min="2" max="2" width="23.7109375" style="9" customWidth="1"/>
    <col min="3" max="3" width="21.7109375" style="14" customWidth="1"/>
    <col min="4" max="4" width="42.140625" style="9" customWidth="1"/>
    <col min="5" max="5" width="23.28515625" style="9" customWidth="1"/>
    <col min="6" max="6" width="41.42578125" style="9" customWidth="1"/>
    <col min="7" max="7" width="51.5703125" style="9" customWidth="1"/>
    <col min="8" max="8" width="53.42578125" style="11" customWidth="1"/>
    <col min="9" max="9" width="18" style="5" bestFit="1" customWidth="1"/>
    <col min="10" max="14" width="17.42578125" style="5" bestFit="1" customWidth="1"/>
    <col min="15" max="15" width="19" style="5" bestFit="1" customWidth="1"/>
    <col min="16" max="17" width="17.42578125" style="5" bestFit="1" customWidth="1"/>
    <col min="18" max="18" width="17.28515625" style="5"/>
    <col min="19" max="19" width="17.42578125" style="5" bestFit="1" customWidth="1"/>
    <col min="20" max="20" width="17.28515625" style="5"/>
    <col min="21" max="21" width="17.42578125" style="5" bestFit="1" customWidth="1"/>
    <col min="22" max="22" width="17.28515625" style="5"/>
    <col min="23" max="23" width="19" style="5" bestFit="1" customWidth="1"/>
    <col min="24" max="25" width="17.42578125" style="5" bestFit="1" customWidth="1"/>
    <col min="26" max="26" width="17.28515625" style="5"/>
    <col min="27" max="27" width="17.42578125" style="5" bestFit="1" customWidth="1"/>
    <col min="28" max="28" width="17.28515625" style="5"/>
    <col min="29" max="29" width="17.42578125" style="5" bestFit="1" customWidth="1"/>
    <col min="30" max="30" width="17.28515625" style="5"/>
    <col min="31" max="31" width="19" style="5" bestFit="1" customWidth="1"/>
    <col min="32" max="33" width="17.42578125" style="5" bestFit="1" customWidth="1"/>
    <col min="34" max="34" width="17.28515625" style="5"/>
    <col min="35" max="35" width="17.42578125" style="5" bestFit="1" customWidth="1"/>
    <col min="36" max="36" width="17.28515625" style="5"/>
    <col min="37" max="37" width="17.42578125" style="5" bestFit="1" customWidth="1"/>
    <col min="38" max="38" width="17.28515625" style="5"/>
    <col min="39" max="39" width="19" style="5" bestFit="1" customWidth="1"/>
    <col min="40" max="40" width="17.42578125" style="5" bestFit="1" customWidth="1"/>
    <col min="41" max="41" width="19" style="5" bestFit="1" customWidth="1"/>
    <col min="42" max="42" width="17.42578125" style="5" bestFit="1" customWidth="1"/>
    <col min="43" max="16384" width="17.28515625" style="5"/>
  </cols>
  <sheetData>
    <row r="1" spans="1:43" ht="39.75" customHeight="1">
      <c r="A1" s="555"/>
      <c r="B1" s="555"/>
      <c r="C1" s="555"/>
      <c r="D1" s="556" t="s">
        <v>345</v>
      </c>
      <c r="E1" s="556"/>
      <c r="F1" s="556"/>
      <c r="G1" s="556"/>
      <c r="H1" s="556"/>
    </row>
    <row r="2" spans="1:43" ht="39.75" customHeight="1">
      <c r="A2" s="555"/>
      <c r="B2" s="555"/>
      <c r="C2" s="555"/>
      <c r="D2" s="556">
        <v>2015</v>
      </c>
      <c r="E2" s="556"/>
      <c r="F2" s="556"/>
      <c r="G2" s="556"/>
      <c r="H2" s="556"/>
    </row>
    <row r="3" spans="1:43" ht="14.25" customHeight="1">
      <c r="A3" s="6"/>
      <c r="B3" s="6"/>
      <c r="C3" s="12"/>
      <c r="D3" s="6"/>
      <c r="E3" s="6"/>
      <c r="F3" s="6"/>
      <c r="G3" s="6"/>
      <c r="H3" s="10"/>
    </row>
    <row r="4" spans="1:43" ht="15" customHeight="1">
      <c r="A4" s="19"/>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1"/>
      <c r="AO4" s="557"/>
      <c r="AP4" s="558"/>
      <c r="AQ4" s="559"/>
    </row>
    <row r="5" spans="1:43" ht="13.5" customHeight="1">
      <c r="A5" s="560" t="s">
        <v>0</v>
      </c>
      <c r="B5" s="560" t="s">
        <v>1</v>
      </c>
      <c r="C5" s="560" t="s">
        <v>2</v>
      </c>
      <c r="D5" s="549" t="s">
        <v>3</v>
      </c>
      <c r="E5" s="549" t="s">
        <v>4</v>
      </c>
      <c r="F5" s="549" t="s">
        <v>5</v>
      </c>
      <c r="G5" s="549" t="s">
        <v>6</v>
      </c>
      <c r="H5" s="549" t="s">
        <v>7</v>
      </c>
      <c r="I5" s="551" t="s">
        <v>346</v>
      </c>
      <c r="J5" s="551"/>
      <c r="K5" s="551"/>
      <c r="L5" s="551"/>
      <c r="M5" s="551"/>
      <c r="N5" s="551"/>
      <c r="O5" s="551"/>
      <c r="P5" s="551"/>
      <c r="Q5" s="551"/>
      <c r="R5" s="551"/>
      <c r="S5" s="551"/>
      <c r="T5" s="551"/>
      <c r="U5" s="551"/>
      <c r="V5" s="551"/>
      <c r="W5" s="551"/>
      <c r="X5" s="551"/>
      <c r="Y5" s="551"/>
      <c r="Z5" s="551"/>
      <c r="AA5" s="551"/>
      <c r="AB5" s="551"/>
      <c r="AC5" s="551"/>
      <c r="AD5" s="551"/>
      <c r="AE5" s="551"/>
      <c r="AF5" s="551"/>
      <c r="AG5" s="551"/>
      <c r="AH5" s="551"/>
      <c r="AI5" s="551"/>
      <c r="AJ5" s="551"/>
      <c r="AK5" s="551"/>
      <c r="AL5" s="551"/>
      <c r="AM5" s="551"/>
      <c r="AN5" s="551"/>
      <c r="AO5" s="562" t="s">
        <v>347</v>
      </c>
      <c r="AP5" s="563" t="s">
        <v>348</v>
      </c>
      <c r="AQ5" s="563" t="s">
        <v>378</v>
      </c>
    </row>
    <row r="6" spans="1:43" ht="13.5" customHeight="1">
      <c r="A6" s="560"/>
      <c r="B6" s="560"/>
      <c r="C6" s="560"/>
      <c r="D6" s="549"/>
      <c r="E6" s="549"/>
      <c r="F6" s="549"/>
      <c r="G6" s="549"/>
      <c r="H6" s="549"/>
      <c r="I6" s="554" t="s">
        <v>349</v>
      </c>
      <c r="J6" s="554"/>
      <c r="K6" s="554"/>
      <c r="L6" s="554"/>
      <c r="M6" s="554"/>
      <c r="N6" s="554"/>
      <c r="O6" s="554"/>
      <c r="P6" s="554"/>
      <c r="Q6" s="554" t="s">
        <v>350</v>
      </c>
      <c r="R6" s="554"/>
      <c r="S6" s="554"/>
      <c r="T6" s="554"/>
      <c r="U6" s="554"/>
      <c r="V6" s="554"/>
      <c r="W6" s="554"/>
      <c r="X6" s="554"/>
      <c r="Y6" s="554" t="s">
        <v>351</v>
      </c>
      <c r="Z6" s="554"/>
      <c r="AA6" s="554"/>
      <c r="AB6" s="554"/>
      <c r="AC6" s="554"/>
      <c r="AD6" s="554"/>
      <c r="AE6" s="554"/>
      <c r="AF6" s="554"/>
      <c r="AG6" s="554" t="s">
        <v>352</v>
      </c>
      <c r="AH6" s="554"/>
      <c r="AI6" s="554"/>
      <c r="AJ6" s="554"/>
      <c r="AK6" s="554"/>
      <c r="AL6" s="554"/>
      <c r="AM6" s="554"/>
      <c r="AN6" s="554"/>
      <c r="AO6" s="562"/>
      <c r="AP6" s="563"/>
      <c r="AQ6" s="563"/>
    </row>
    <row r="7" spans="1:43" ht="17.25" customHeight="1">
      <c r="A7" s="560"/>
      <c r="B7" s="560"/>
      <c r="C7" s="560"/>
      <c r="D7" s="549"/>
      <c r="E7" s="549"/>
      <c r="F7" s="549"/>
      <c r="G7" s="549"/>
      <c r="H7" s="549"/>
      <c r="I7" s="546" t="s">
        <v>353</v>
      </c>
      <c r="J7" s="546"/>
      <c r="K7" s="546" t="s">
        <v>354</v>
      </c>
      <c r="L7" s="546"/>
      <c r="M7" s="546" t="s">
        <v>355</v>
      </c>
      <c r="N7" s="546"/>
      <c r="O7" s="547" t="s">
        <v>356</v>
      </c>
      <c r="P7" s="548"/>
      <c r="Q7" s="546" t="s">
        <v>357</v>
      </c>
      <c r="R7" s="546"/>
      <c r="S7" s="546" t="s">
        <v>358</v>
      </c>
      <c r="T7" s="546"/>
      <c r="U7" s="546" t="s">
        <v>359</v>
      </c>
      <c r="V7" s="546"/>
      <c r="W7" s="547" t="s">
        <v>356</v>
      </c>
      <c r="X7" s="548"/>
      <c r="Y7" s="546" t="s">
        <v>360</v>
      </c>
      <c r="Z7" s="546"/>
      <c r="AA7" s="546" t="s">
        <v>361</v>
      </c>
      <c r="AB7" s="546"/>
      <c r="AC7" s="546" t="s">
        <v>362</v>
      </c>
      <c r="AD7" s="546"/>
      <c r="AE7" s="547" t="s">
        <v>356</v>
      </c>
      <c r="AF7" s="548"/>
      <c r="AG7" s="546" t="s">
        <v>363</v>
      </c>
      <c r="AH7" s="546"/>
      <c r="AI7" s="546" t="s">
        <v>364</v>
      </c>
      <c r="AJ7" s="546"/>
      <c r="AK7" s="546" t="s">
        <v>365</v>
      </c>
      <c r="AL7" s="546"/>
      <c r="AM7" s="547" t="s">
        <v>356</v>
      </c>
      <c r="AN7" s="548"/>
      <c r="AO7" s="562"/>
      <c r="AP7" s="563"/>
      <c r="AQ7" s="563"/>
    </row>
    <row r="8" spans="1:43" ht="15.75" customHeight="1">
      <c r="A8" s="561"/>
      <c r="B8" s="561"/>
      <c r="C8" s="561"/>
      <c r="D8" s="550"/>
      <c r="E8" s="550"/>
      <c r="F8" s="550"/>
      <c r="G8" s="550"/>
      <c r="H8" s="550"/>
      <c r="I8" s="15" t="s">
        <v>366</v>
      </c>
      <c r="J8" s="16" t="s">
        <v>367</v>
      </c>
      <c r="K8" s="15" t="s">
        <v>366</v>
      </c>
      <c r="L8" s="16" t="s">
        <v>367</v>
      </c>
      <c r="M8" s="15" t="s">
        <v>366</v>
      </c>
      <c r="N8" s="16" t="s">
        <v>367</v>
      </c>
      <c r="O8" s="17" t="s">
        <v>366</v>
      </c>
      <c r="P8" s="18" t="s">
        <v>367</v>
      </c>
      <c r="Q8" s="15" t="s">
        <v>366</v>
      </c>
      <c r="R8" s="16" t="s">
        <v>367</v>
      </c>
      <c r="S8" s="15" t="s">
        <v>366</v>
      </c>
      <c r="T8" s="16" t="s">
        <v>367</v>
      </c>
      <c r="U8" s="15" t="s">
        <v>366</v>
      </c>
      <c r="V8" s="16" t="s">
        <v>367</v>
      </c>
      <c r="W8" s="17" t="s">
        <v>366</v>
      </c>
      <c r="X8" s="18" t="s">
        <v>367</v>
      </c>
      <c r="Y8" s="15" t="s">
        <v>366</v>
      </c>
      <c r="Z8" s="16" t="s">
        <v>367</v>
      </c>
      <c r="AA8" s="15" t="s">
        <v>366</v>
      </c>
      <c r="AB8" s="16" t="s">
        <v>367</v>
      </c>
      <c r="AC8" s="15" t="s">
        <v>366</v>
      </c>
      <c r="AD8" s="16" t="s">
        <v>367</v>
      </c>
      <c r="AE8" s="17" t="s">
        <v>366</v>
      </c>
      <c r="AF8" s="18" t="s">
        <v>367</v>
      </c>
      <c r="AG8" s="15" t="s">
        <v>366</v>
      </c>
      <c r="AH8" s="16" t="s">
        <v>367</v>
      </c>
      <c r="AI8" s="15" t="s">
        <v>366</v>
      </c>
      <c r="AJ8" s="16" t="s">
        <v>367</v>
      </c>
      <c r="AK8" s="15" t="s">
        <v>366</v>
      </c>
      <c r="AL8" s="16" t="s">
        <v>367</v>
      </c>
      <c r="AM8" s="17" t="s">
        <v>366</v>
      </c>
      <c r="AN8" s="18" t="s">
        <v>367</v>
      </c>
      <c r="AO8" s="562"/>
      <c r="AP8" s="563"/>
      <c r="AQ8" s="563"/>
    </row>
    <row r="9" spans="1:43" ht="69" customHeight="1">
      <c r="A9" s="510" t="s">
        <v>100</v>
      </c>
      <c r="B9" s="510" t="s">
        <v>402</v>
      </c>
      <c r="C9" s="513" t="s">
        <v>101</v>
      </c>
      <c r="D9" s="631" t="s">
        <v>110</v>
      </c>
      <c r="E9" s="569" t="s">
        <v>111</v>
      </c>
      <c r="F9" s="544" t="s">
        <v>112</v>
      </c>
      <c r="G9" s="69" t="s">
        <v>237</v>
      </c>
      <c r="H9" s="69" t="s">
        <v>238</v>
      </c>
      <c r="I9" s="693" t="e">
        <f>SUM(#REF!)</f>
        <v>#REF!</v>
      </c>
      <c r="J9" s="693" t="e">
        <f>SUM(#REF!)</f>
        <v>#REF!</v>
      </c>
      <c r="K9" s="693" t="e">
        <f>SUM(#REF!)</f>
        <v>#REF!</v>
      </c>
      <c r="L9" s="693" t="e">
        <f>SUM(#REF!)</f>
        <v>#REF!</v>
      </c>
      <c r="M9" s="693" t="e">
        <f>SUM(#REF!)</f>
        <v>#REF!</v>
      </c>
      <c r="N9" s="693" t="e">
        <f>SUM(#REF!)</f>
        <v>#REF!</v>
      </c>
      <c r="O9" s="620" t="e">
        <f>I9+K9+M9</f>
        <v>#REF!</v>
      </c>
      <c r="P9" s="620" t="e">
        <f>J9+L9+N9</f>
        <v>#REF!</v>
      </c>
      <c r="Q9" s="693" t="e">
        <f>SUM(#REF!)</f>
        <v>#REF!</v>
      </c>
      <c r="R9" s="693" t="e">
        <f>SUM(#REF!)</f>
        <v>#REF!</v>
      </c>
      <c r="S9" s="693" t="e">
        <f>SUM(#REF!)</f>
        <v>#REF!</v>
      </c>
      <c r="T9" s="693" t="e">
        <f>SUM(#REF!)</f>
        <v>#REF!</v>
      </c>
      <c r="U9" s="693" t="e">
        <f>SUM(#REF!)</f>
        <v>#REF!</v>
      </c>
      <c r="V9" s="693" t="e">
        <f>SUM(#REF!)</f>
        <v>#REF!</v>
      </c>
      <c r="W9" s="620" t="e">
        <f>Q9+S9+U9</f>
        <v>#REF!</v>
      </c>
      <c r="X9" s="620" t="e">
        <f>R9+T9+V9</f>
        <v>#REF!</v>
      </c>
      <c r="Y9" s="693" t="e">
        <f>SUM(#REF!)</f>
        <v>#REF!</v>
      </c>
      <c r="Z9" s="693" t="e">
        <f>SUM(#REF!)</f>
        <v>#REF!</v>
      </c>
      <c r="AA9" s="693" t="e">
        <f>SUM(#REF!)</f>
        <v>#REF!</v>
      </c>
      <c r="AB9" s="693" t="e">
        <f>SUM(#REF!)</f>
        <v>#REF!</v>
      </c>
      <c r="AC9" s="693" t="e">
        <f>SUM(#REF!)</f>
        <v>#REF!</v>
      </c>
      <c r="AD9" s="693" t="e">
        <f>SUM(#REF!)</f>
        <v>#REF!</v>
      </c>
      <c r="AE9" s="620" t="e">
        <f>Y9+AA9+AC9</f>
        <v>#REF!</v>
      </c>
      <c r="AF9" s="620" t="e">
        <f>Z9+AB9+AD9</f>
        <v>#REF!</v>
      </c>
      <c r="AG9" s="693" t="e">
        <f>SUM(#REF!)</f>
        <v>#REF!</v>
      </c>
      <c r="AH9" s="693" t="e">
        <f>SUM(#REF!)</f>
        <v>#REF!</v>
      </c>
      <c r="AI9" s="693" t="e">
        <f>SUM(#REF!)</f>
        <v>#REF!</v>
      </c>
      <c r="AJ9" s="693" t="e">
        <f>SUM(#REF!)</f>
        <v>#REF!</v>
      </c>
      <c r="AK9" s="693" t="e">
        <f>SUM(#REF!)</f>
        <v>#REF!</v>
      </c>
      <c r="AL9" s="693" t="e">
        <f>SUM(#REF!)</f>
        <v>#REF!</v>
      </c>
      <c r="AM9" s="620" t="e">
        <f>AG9+AI9+AK9</f>
        <v>#REF!</v>
      </c>
      <c r="AN9" s="620" t="e">
        <f>AH9+AJ9+AL9</f>
        <v>#REF!</v>
      </c>
      <c r="AO9" s="538" t="e">
        <f>O9+W9+AE9+AM9</f>
        <v>#REF!</v>
      </c>
      <c r="AP9" s="538" t="e">
        <f>P9+X9+AF9+AN9</f>
        <v>#REF!</v>
      </c>
      <c r="AQ9" s="538" t="e">
        <f>IF(AND(AP9&gt;0,AO9&gt;0),AP9/AO9,0)</f>
        <v>#REF!</v>
      </c>
    </row>
    <row r="10" spans="1:43" ht="69">
      <c r="A10" s="511"/>
      <c r="B10" s="511"/>
      <c r="C10" s="514"/>
      <c r="D10" s="631"/>
      <c r="E10" s="569"/>
      <c r="F10" s="544"/>
      <c r="G10" s="69" t="s">
        <v>239</v>
      </c>
      <c r="H10" s="69" t="s">
        <v>241</v>
      </c>
      <c r="I10" s="695"/>
      <c r="J10" s="695"/>
      <c r="K10" s="695"/>
      <c r="L10" s="695"/>
      <c r="M10" s="695"/>
      <c r="N10" s="695"/>
      <c r="O10" s="621"/>
      <c r="P10" s="621"/>
      <c r="Q10" s="695"/>
      <c r="R10" s="695"/>
      <c r="S10" s="695"/>
      <c r="T10" s="695"/>
      <c r="U10" s="695"/>
      <c r="V10" s="695"/>
      <c r="W10" s="621"/>
      <c r="X10" s="621"/>
      <c r="Y10" s="695"/>
      <c r="Z10" s="695"/>
      <c r="AA10" s="695"/>
      <c r="AB10" s="695"/>
      <c r="AC10" s="695"/>
      <c r="AD10" s="695"/>
      <c r="AE10" s="621"/>
      <c r="AF10" s="621"/>
      <c r="AG10" s="695"/>
      <c r="AH10" s="695"/>
      <c r="AI10" s="695"/>
      <c r="AJ10" s="695"/>
      <c r="AK10" s="695"/>
      <c r="AL10" s="695"/>
      <c r="AM10" s="621"/>
      <c r="AN10" s="621"/>
      <c r="AO10" s="539"/>
      <c r="AP10" s="539"/>
      <c r="AQ10" s="539"/>
    </row>
    <row r="11" spans="1:43" ht="69">
      <c r="A11" s="511"/>
      <c r="B11" s="511"/>
      <c r="C11" s="514"/>
      <c r="D11" s="631"/>
      <c r="E11" s="569"/>
      <c r="F11" s="544"/>
      <c r="G11" s="69" t="s">
        <v>240</v>
      </c>
      <c r="H11" s="69" t="s">
        <v>241</v>
      </c>
      <c r="I11" s="695"/>
      <c r="J11" s="695"/>
      <c r="K11" s="695"/>
      <c r="L11" s="695"/>
      <c r="M11" s="695"/>
      <c r="N11" s="695"/>
      <c r="O11" s="621"/>
      <c r="P11" s="621"/>
      <c r="Q11" s="695"/>
      <c r="R11" s="695"/>
      <c r="S11" s="695"/>
      <c r="T11" s="695"/>
      <c r="U11" s="695"/>
      <c r="V11" s="695"/>
      <c r="W11" s="621"/>
      <c r="X11" s="621"/>
      <c r="Y11" s="695"/>
      <c r="Z11" s="695"/>
      <c r="AA11" s="695"/>
      <c r="AB11" s="695"/>
      <c r="AC11" s="695"/>
      <c r="AD11" s="695"/>
      <c r="AE11" s="621"/>
      <c r="AF11" s="621"/>
      <c r="AG11" s="695"/>
      <c r="AH11" s="695"/>
      <c r="AI11" s="695"/>
      <c r="AJ11" s="695"/>
      <c r="AK11" s="695"/>
      <c r="AL11" s="695"/>
      <c r="AM11" s="621"/>
      <c r="AN11" s="621"/>
      <c r="AO11" s="539"/>
      <c r="AP11" s="539"/>
      <c r="AQ11" s="539"/>
    </row>
    <row r="12" spans="1:43" ht="69">
      <c r="A12" s="511"/>
      <c r="B12" s="511"/>
      <c r="C12" s="514"/>
      <c r="D12" s="631"/>
      <c r="E12" s="569"/>
      <c r="F12" s="544"/>
      <c r="G12" s="69" t="s">
        <v>242</v>
      </c>
      <c r="H12" s="69" t="s">
        <v>241</v>
      </c>
      <c r="I12" s="695"/>
      <c r="J12" s="695"/>
      <c r="K12" s="695"/>
      <c r="L12" s="695"/>
      <c r="M12" s="695"/>
      <c r="N12" s="695"/>
      <c r="O12" s="621"/>
      <c r="P12" s="621"/>
      <c r="Q12" s="695"/>
      <c r="R12" s="695"/>
      <c r="S12" s="695"/>
      <c r="T12" s="695"/>
      <c r="U12" s="695"/>
      <c r="V12" s="695"/>
      <c r="W12" s="621"/>
      <c r="X12" s="621"/>
      <c r="Y12" s="695"/>
      <c r="Z12" s="695"/>
      <c r="AA12" s="695"/>
      <c r="AB12" s="695"/>
      <c r="AC12" s="695"/>
      <c r="AD12" s="695"/>
      <c r="AE12" s="621"/>
      <c r="AF12" s="621"/>
      <c r="AG12" s="695"/>
      <c r="AH12" s="695"/>
      <c r="AI12" s="695"/>
      <c r="AJ12" s="695"/>
      <c r="AK12" s="695"/>
      <c r="AL12" s="695"/>
      <c r="AM12" s="621"/>
      <c r="AN12" s="621"/>
      <c r="AO12" s="539"/>
      <c r="AP12" s="539"/>
      <c r="AQ12" s="539"/>
    </row>
    <row r="13" spans="1:43" ht="35.25" customHeight="1">
      <c r="A13" s="511"/>
      <c r="B13" s="512"/>
      <c r="C13" s="514"/>
      <c r="D13" s="631"/>
      <c r="E13" s="569"/>
      <c r="F13" s="544"/>
      <c r="G13" s="68" t="s">
        <v>320</v>
      </c>
      <c r="H13" s="68" t="s">
        <v>321</v>
      </c>
      <c r="I13" s="694"/>
      <c r="J13" s="694"/>
      <c r="K13" s="694"/>
      <c r="L13" s="694"/>
      <c r="M13" s="694"/>
      <c r="N13" s="694"/>
      <c r="O13" s="622"/>
      <c r="P13" s="622"/>
      <c r="Q13" s="694"/>
      <c r="R13" s="694"/>
      <c r="S13" s="694"/>
      <c r="T13" s="694"/>
      <c r="U13" s="694"/>
      <c r="V13" s="694"/>
      <c r="W13" s="622"/>
      <c r="X13" s="622"/>
      <c r="Y13" s="694"/>
      <c r="Z13" s="694"/>
      <c r="AA13" s="694"/>
      <c r="AB13" s="694"/>
      <c r="AC13" s="694"/>
      <c r="AD13" s="694"/>
      <c r="AE13" s="622"/>
      <c r="AF13" s="622"/>
      <c r="AG13" s="694"/>
      <c r="AH13" s="694"/>
      <c r="AI13" s="694"/>
      <c r="AJ13" s="694"/>
      <c r="AK13" s="694"/>
      <c r="AL13" s="694"/>
      <c r="AM13" s="622"/>
      <c r="AN13" s="622"/>
      <c r="AO13" s="540"/>
      <c r="AP13" s="540"/>
      <c r="AQ13" s="540"/>
    </row>
    <row r="14" spans="1:43" ht="72.75" customHeight="1">
      <c r="A14" s="511"/>
      <c r="B14" s="510" t="s">
        <v>211</v>
      </c>
      <c r="C14" s="514"/>
      <c r="D14" s="552" t="s">
        <v>258</v>
      </c>
      <c r="E14" s="569">
        <v>1</v>
      </c>
      <c r="F14" s="552" t="s">
        <v>338</v>
      </c>
      <c r="G14" s="69" t="s">
        <v>163</v>
      </c>
      <c r="H14" s="69" t="s">
        <v>164</v>
      </c>
      <c r="I14" s="693" t="e">
        <f>SUM(#REF!)</f>
        <v>#REF!</v>
      </c>
      <c r="J14" s="693" t="e">
        <f>SUM(#REF!)</f>
        <v>#REF!</v>
      </c>
      <c r="K14" s="693" t="e">
        <f>SUM(#REF!)</f>
        <v>#REF!</v>
      </c>
      <c r="L14" s="693" t="e">
        <f>SUM(#REF!)</f>
        <v>#REF!</v>
      </c>
      <c r="M14" s="693" t="e">
        <f>SUM(#REF!)</f>
        <v>#REF!</v>
      </c>
      <c r="N14" s="693" t="e">
        <f>SUM(#REF!)</f>
        <v>#REF!</v>
      </c>
      <c r="O14" s="620" t="e">
        <f>I14+K14+M14</f>
        <v>#REF!</v>
      </c>
      <c r="P14" s="620" t="e">
        <f>J14+L14+N14</f>
        <v>#REF!</v>
      </c>
      <c r="Q14" s="693" t="e">
        <f>SUM(#REF!)</f>
        <v>#REF!</v>
      </c>
      <c r="R14" s="693" t="e">
        <f>SUM(#REF!)</f>
        <v>#REF!</v>
      </c>
      <c r="S14" s="693" t="e">
        <f>SUM(#REF!)</f>
        <v>#REF!</v>
      </c>
      <c r="T14" s="693" t="e">
        <f>SUM(#REF!)</f>
        <v>#REF!</v>
      </c>
      <c r="U14" s="693" t="e">
        <f>SUM(#REF!)</f>
        <v>#REF!</v>
      </c>
      <c r="V14" s="693" t="e">
        <f>SUM(#REF!)</f>
        <v>#REF!</v>
      </c>
      <c r="W14" s="620" t="e">
        <f>Q14+S14+U14</f>
        <v>#REF!</v>
      </c>
      <c r="X14" s="620" t="e">
        <f>R14+T14+V14</f>
        <v>#REF!</v>
      </c>
      <c r="Y14" s="693" t="e">
        <f>SUM(#REF!)</f>
        <v>#REF!</v>
      </c>
      <c r="Z14" s="693" t="e">
        <f>SUM(#REF!)</f>
        <v>#REF!</v>
      </c>
      <c r="AA14" s="693" t="e">
        <f>SUM(#REF!)</f>
        <v>#REF!</v>
      </c>
      <c r="AB14" s="693" t="e">
        <f>SUM(#REF!)</f>
        <v>#REF!</v>
      </c>
      <c r="AC14" s="693" t="e">
        <f>SUM(#REF!)</f>
        <v>#REF!</v>
      </c>
      <c r="AD14" s="693" t="e">
        <f>SUM(#REF!)</f>
        <v>#REF!</v>
      </c>
      <c r="AE14" s="535" t="e">
        <f>Y14+AA14+AC14</f>
        <v>#REF!</v>
      </c>
      <c r="AF14" s="535" t="e">
        <f>Z14+AB14+AD14</f>
        <v>#REF!</v>
      </c>
      <c r="AG14" s="693" t="e">
        <f>SUM(#REF!)</f>
        <v>#REF!</v>
      </c>
      <c r="AH14" s="693" t="e">
        <f>SUM(#REF!)</f>
        <v>#REF!</v>
      </c>
      <c r="AI14" s="693" t="e">
        <f>SUM(#REF!)</f>
        <v>#REF!</v>
      </c>
      <c r="AJ14" s="693" t="e">
        <f>SUM(#REF!)</f>
        <v>#REF!</v>
      </c>
      <c r="AK14" s="693" t="e">
        <f>SUM(#REF!)</f>
        <v>#REF!</v>
      </c>
      <c r="AL14" s="693" t="e">
        <f>SUM(#REF!)</f>
        <v>#REF!</v>
      </c>
      <c r="AM14" s="535" t="e">
        <f>AG14+AI14+AK14</f>
        <v>#REF!</v>
      </c>
      <c r="AN14" s="535" t="e">
        <f>AH14+AJ14+AL14</f>
        <v>#REF!</v>
      </c>
      <c r="AO14" s="529" t="e">
        <f>O14+W14+AE14+AM14</f>
        <v>#REF!</v>
      </c>
      <c r="AP14" s="529" t="e">
        <f>P14+X14+AF14+AN14</f>
        <v>#REF!</v>
      </c>
      <c r="AQ14" s="538" t="e">
        <f>IF(AND(AP14&gt;0,AO14&gt;0),AP14/AO14,0)</f>
        <v>#REF!</v>
      </c>
    </row>
    <row r="15" spans="1:43" ht="69">
      <c r="A15" s="511"/>
      <c r="B15" s="511"/>
      <c r="C15" s="514"/>
      <c r="D15" s="552"/>
      <c r="E15" s="553"/>
      <c r="F15" s="552"/>
      <c r="G15" s="69" t="s">
        <v>339</v>
      </c>
      <c r="H15" s="69" t="s">
        <v>164</v>
      </c>
      <c r="I15" s="694"/>
      <c r="J15" s="694"/>
      <c r="K15" s="694"/>
      <c r="L15" s="694"/>
      <c r="M15" s="694"/>
      <c r="N15" s="694"/>
      <c r="O15" s="622"/>
      <c r="P15" s="622"/>
      <c r="Q15" s="694"/>
      <c r="R15" s="694"/>
      <c r="S15" s="694"/>
      <c r="T15" s="694"/>
      <c r="U15" s="694"/>
      <c r="V15" s="694"/>
      <c r="W15" s="622"/>
      <c r="X15" s="622"/>
      <c r="Y15" s="694"/>
      <c r="Z15" s="694"/>
      <c r="AA15" s="694"/>
      <c r="AB15" s="694"/>
      <c r="AC15" s="694"/>
      <c r="AD15" s="694"/>
      <c r="AE15" s="537"/>
      <c r="AF15" s="537"/>
      <c r="AG15" s="694"/>
      <c r="AH15" s="694"/>
      <c r="AI15" s="694"/>
      <c r="AJ15" s="694"/>
      <c r="AK15" s="694"/>
      <c r="AL15" s="694"/>
      <c r="AM15" s="537"/>
      <c r="AN15" s="537"/>
      <c r="AO15" s="531"/>
      <c r="AP15" s="531"/>
      <c r="AQ15" s="540"/>
    </row>
    <row r="16" spans="1:43" ht="132.75" customHeight="1">
      <c r="A16" s="511"/>
      <c r="B16" s="511"/>
      <c r="C16" s="514"/>
      <c r="D16" s="545" t="s">
        <v>176</v>
      </c>
      <c r="E16" s="553" t="s">
        <v>177</v>
      </c>
      <c r="F16" s="544" t="s">
        <v>178</v>
      </c>
      <c r="G16" s="69" t="s">
        <v>213</v>
      </c>
      <c r="H16" s="691" t="s">
        <v>341</v>
      </c>
      <c r="I16" s="685">
        <v>0.16</v>
      </c>
      <c r="J16" s="685">
        <v>0.16</v>
      </c>
      <c r="K16" s="685">
        <v>0.06</v>
      </c>
      <c r="L16" s="685">
        <v>0.06</v>
      </c>
      <c r="M16" s="685">
        <v>0.16</v>
      </c>
      <c r="N16" s="685">
        <v>0.12</v>
      </c>
      <c r="O16" s="689">
        <f>I16+K16+M16</f>
        <v>0.38</v>
      </c>
      <c r="P16" s="689">
        <f>J16+L16+N16</f>
        <v>0.33999999999999997</v>
      </c>
      <c r="Q16" s="685">
        <v>0.06</v>
      </c>
      <c r="R16" s="685">
        <v>0.1</v>
      </c>
      <c r="S16" s="685">
        <v>0.03</v>
      </c>
      <c r="T16" s="685">
        <v>7.0000000000000007E-2</v>
      </c>
      <c r="U16" s="685">
        <v>0.17</v>
      </c>
      <c r="V16" s="685">
        <v>7.0000000000000007E-2</v>
      </c>
      <c r="W16" s="689">
        <f>Q16+S16+U16</f>
        <v>0.26</v>
      </c>
      <c r="X16" s="689">
        <f>R16+T16+V16</f>
        <v>0.24000000000000002</v>
      </c>
      <c r="Y16" s="685">
        <v>0.08</v>
      </c>
      <c r="Z16" s="687">
        <v>0.1</v>
      </c>
      <c r="AA16" s="685">
        <v>0.03</v>
      </c>
      <c r="AB16" s="687">
        <v>0.05</v>
      </c>
      <c r="AC16" s="685">
        <v>0.1</v>
      </c>
      <c r="AD16" s="687">
        <v>0.12</v>
      </c>
      <c r="AE16" s="689">
        <f>Y16+AA16+AC16</f>
        <v>0.21000000000000002</v>
      </c>
      <c r="AF16" s="689">
        <f>Z16+AB16+AD16</f>
        <v>0.27</v>
      </c>
      <c r="AG16" s="685" t="e">
        <f>SUM('04 Comunicación Estrat POA 2020'!#REF!)</f>
        <v>#REF!</v>
      </c>
      <c r="AH16" s="685" t="e">
        <f>SUM('04 Comunicación Estrat POA 2020'!#REF!)</f>
        <v>#REF!</v>
      </c>
      <c r="AI16" s="685" t="e">
        <f>SUM('04 Comunicación Estrat POA 2020'!#REF!)</f>
        <v>#REF!</v>
      </c>
      <c r="AJ16" s="685" t="e">
        <f>SUM('04 Comunicación Estrat POA 2020'!#REF!)</f>
        <v>#REF!</v>
      </c>
      <c r="AK16" s="685" t="e">
        <f>SUM('04 Comunicación Estrat POA 2020'!#REF!)</f>
        <v>#REF!</v>
      </c>
      <c r="AL16" s="685" t="e">
        <f>SUM('04 Comunicación Estrat POA 2020'!#REF!)</f>
        <v>#REF!</v>
      </c>
      <c r="AM16" s="689" t="e">
        <f>AG16+AI16+AK16</f>
        <v>#REF!</v>
      </c>
      <c r="AN16" s="689" t="e">
        <f>AH16+AJ16+AL16</f>
        <v>#REF!</v>
      </c>
      <c r="AO16" s="679" t="e">
        <f>O16+W16+AE16+AM16</f>
        <v>#REF!</v>
      </c>
      <c r="AP16" s="679" t="e">
        <f>P16+X16+AF16+AN16</f>
        <v>#REF!</v>
      </c>
      <c r="AQ16" s="679" t="e">
        <f>IF(AND(AP16&gt;0,AO16&gt;0),AP16/AO16,0)</f>
        <v>#REF!</v>
      </c>
    </row>
    <row r="17" spans="1:43" ht="94.5" customHeight="1">
      <c r="A17" s="512"/>
      <c r="B17" s="512"/>
      <c r="C17" s="515"/>
      <c r="D17" s="545"/>
      <c r="E17" s="553"/>
      <c r="F17" s="545"/>
      <c r="G17" s="69" t="s">
        <v>214</v>
      </c>
      <c r="H17" s="692"/>
      <c r="I17" s="686"/>
      <c r="J17" s="686"/>
      <c r="K17" s="686"/>
      <c r="L17" s="686"/>
      <c r="M17" s="686"/>
      <c r="N17" s="686"/>
      <c r="O17" s="690"/>
      <c r="P17" s="690"/>
      <c r="Q17" s="686"/>
      <c r="R17" s="686"/>
      <c r="S17" s="686"/>
      <c r="T17" s="686"/>
      <c r="U17" s="686"/>
      <c r="V17" s="686"/>
      <c r="W17" s="690"/>
      <c r="X17" s="690"/>
      <c r="Y17" s="686"/>
      <c r="Z17" s="688"/>
      <c r="AA17" s="686"/>
      <c r="AB17" s="688"/>
      <c r="AC17" s="686"/>
      <c r="AD17" s="688"/>
      <c r="AE17" s="690"/>
      <c r="AF17" s="690"/>
      <c r="AG17" s="686"/>
      <c r="AH17" s="686"/>
      <c r="AI17" s="686"/>
      <c r="AJ17" s="686"/>
      <c r="AK17" s="686"/>
      <c r="AL17" s="686"/>
      <c r="AM17" s="690"/>
      <c r="AN17" s="690"/>
      <c r="AO17" s="680"/>
      <c r="AP17" s="680"/>
      <c r="AQ17" s="680"/>
    </row>
    <row r="18" spans="1:43" ht="18">
      <c r="A18" s="523" t="s">
        <v>377</v>
      </c>
      <c r="B18" s="524"/>
      <c r="C18" s="524"/>
      <c r="D18" s="524"/>
      <c r="E18" s="524"/>
      <c r="F18" s="524"/>
      <c r="G18" s="524"/>
      <c r="H18" s="524"/>
      <c r="I18" s="524"/>
      <c r="J18" s="524"/>
      <c r="K18" s="524"/>
      <c r="L18" s="524"/>
      <c r="M18" s="524"/>
      <c r="N18" s="524"/>
      <c r="O18" s="524"/>
      <c r="P18" s="524"/>
      <c r="Q18" s="524"/>
      <c r="R18" s="524"/>
      <c r="S18" s="524"/>
      <c r="T18" s="524"/>
      <c r="U18" s="524"/>
      <c r="V18" s="524"/>
      <c r="W18" s="524"/>
      <c r="X18" s="524"/>
      <c r="Y18" s="524"/>
      <c r="Z18" s="524"/>
      <c r="AA18" s="524"/>
      <c r="AB18" s="524"/>
      <c r="AC18" s="524"/>
      <c r="AD18" s="524"/>
      <c r="AE18" s="524"/>
      <c r="AF18" s="524"/>
      <c r="AG18" s="524"/>
      <c r="AH18" s="524"/>
      <c r="AI18" s="524"/>
      <c r="AJ18" s="524"/>
      <c r="AK18" s="524"/>
      <c r="AL18" s="524"/>
      <c r="AM18" s="524"/>
      <c r="AN18" s="524"/>
      <c r="AO18" s="524"/>
      <c r="AP18" s="525"/>
      <c r="AQ18" s="26" t="e">
        <f>AVERAGE(AQ9:AQ17)</f>
        <v>#REF!</v>
      </c>
    </row>
    <row r="19" spans="1:43" ht="17.25">
      <c r="A19" s="7"/>
      <c r="B19" s="7"/>
      <c r="C19" s="13"/>
      <c r="D19" s="7"/>
      <c r="E19" s="7"/>
      <c r="F19" s="7"/>
      <c r="G19" s="7"/>
      <c r="H19" s="8"/>
    </row>
    <row r="20" spans="1:43" ht="13.5" customHeight="1">
      <c r="A20" s="526" t="s">
        <v>185</v>
      </c>
      <c r="B20" s="527"/>
      <c r="C20" s="527"/>
      <c r="D20" s="527"/>
      <c r="E20" s="527"/>
      <c r="F20" s="527"/>
      <c r="G20" s="527"/>
      <c r="H20" s="527"/>
    </row>
    <row r="21" spans="1:43" ht="15" customHeight="1">
      <c r="A21" s="527"/>
      <c r="B21" s="527"/>
      <c r="C21" s="527"/>
      <c r="D21" s="527"/>
      <c r="E21" s="527"/>
      <c r="F21" s="527"/>
      <c r="G21" s="527"/>
      <c r="H21" s="527"/>
    </row>
    <row r="22" spans="1:43" ht="17.25">
      <c r="A22" s="7"/>
      <c r="B22" s="528"/>
      <c r="C22" s="528"/>
      <c r="D22" s="528"/>
      <c r="E22" s="528"/>
      <c r="F22" s="528"/>
      <c r="G22" s="528"/>
      <c r="H22" s="528"/>
    </row>
    <row r="23" spans="1:43" ht="17.25">
      <c r="A23" s="7"/>
      <c r="B23" s="7"/>
      <c r="C23" s="13"/>
      <c r="D23" s="7"/>
      <c r="E23" s="7"/>
      <c r="F23" s="7"/>
      <c r="G23" s="7"/>
      <c r="H23" s="8"/>
    </row>
    <row r="24" spans="1:43" ht="17.25">
      <c r="A24" s="517" t="s">
        <v>413</v>
      </c>
      <c r="B24" s="518"/>
      <c r="C24" s="518"/>
      <c r="D24" s="7"/>
      <c r="E24" s="7"/>
      <c r="F24" s="519" t="s">
        <v>372</v>
      </c>
      <c r="G24" s="520" t="s">
        <v>391</v>
      </c>
      <c r="H24" s="520"/>
    </row>
    <row r="25" spans="1:43" ht="17.25">
      <c r="A25" s="7"/>
      <c r="B25" s="7"/>
      <c r="C25" s="13"/>
      <c r="D25" s="7"/>
      <c r="E25" s="7"/>
      <c r="F25" s="519"/>
      <c r="G25" s="521" t="s">
        <v>382</v>
      </c>
      <c r="H25" s="522"/>
    </row>
    <row r="26" spans="1:43" ht="13.5" customHeight="1">
      <c r="A26" s="7"/>
      <c r="B26" s="7"/>
      <c r="C26" s="13"/>
      <c r="D26" s="7"/>
      <c r="E26" s="7"/>
      <c r="F26" s="7"/>
      <c r="G26" s="7"/>
      <c r="H26" s="8"/>
    </row>
    <row r="27" spans="1:43" ht="15" customHeight="1">
      <c r="A27" s="7"/>
      <c r="B27" s="7"/>
      <c r="C27" s="13"/>
      <c r="D27" s="7"/>
      <c r="E27" s="7"/>
      <c r="F27" s="7"/>
      <c r="G27" s="7"/>
      <c r="H27" s="8"/>
    </row>
    <row r="28" spans="1:43" ht="17.25">
      <c r="A28" s="7"/>
      <c r="B28" s="7"/>
      <c r="C28" s="13"/>
      <c r="D28" s="7"/>
      <c r="E28" s="7"/>
      <c r="F28" s="7"/>
      <c r="G28" s="7"/>
      <c r="H28" s="8"/>
    </row>
    <row r="29" spans="1:43" ht="15" customHeight="1">
      <c r="A29" s="7"/>
      <c r="B29" s="7"/>
      <c r="C29" s="13"/>
      <c r="D29" s="516" t="s">
        <v>392</v>
      </c>
      <c r="E29" s="516"/>
      <c r="F29" s="516"/>
      <c r="G29" s="516"/>
      <c r="H29" s="7"/>
    </row>
    <row r="30" spans="1:43" ht="15" customHeight="1">
      <c r="A30" s="7"/>
      <c r="B30" s="7"/>
      <c r="C30" s="13"/>
      <c r="D30" s="7"/>
      <c r="E30" s="7"/>
      <c r="F30" s="8"/>
      <c r="G30" s="7"/>
      <c r="H30" s="7"/>
    </row>
    <row r="31" spans="1:43" ht="15" customHeight="1">
      <c r="A31" s="7"/>
      <c r="B31" s="7"/>
      <c r="C31" s="13"/>
      <c r="D31" s="516" t="s">
        <v>383</v>
      </c>
      <c r="E31" s="516"/>
      <c r="F31" s="516"/>
      <c r="G31" s="516"/>
      <c r="H31" s="7"/>
    </row>
    <row r="32" spans="1:43" ht="15" customHeight="1">
      <c r="A32" s="7"/>
      <c r="B32" s="7"/>
      <c r="C32" s="13"/>
      <c r="D32" s="7"/>
      <c r="E32" s="7"/>
      <c r="F32" s="8"/>
      <c r="G32" s="7"/>
      <c r="H32" s="7"/>
    </row>
    <row r="33" spans="1:8" ht="15" customHeight="1">
      <c r="A33" s="7"/>
      <c r="B33" s="7"/>
      <c r="C33" s="13"/>
      <c r="D33" s="516" t="s">
        <v>384</v>
      </c>
      <c r="E33" s="516"/>
      <c r="F33" s="516"/>
      <c r="G33" s="516"/>
      <c r="H33" s="7"/>
    </row>
  </sheetData>
  <sheetProtection password="DEE6" sheet="1" objects="1" scenarios="1"/>
  <mergeCells count="165">
    <mergeCell ref="AO5:AO8"/>
    <mergeCell ref="AP5:AP8"/>
    <mergeCell ref="AQ5:AQ8"/>
    <mergeCell ref="I6:P6"/>
    <mergeCell ref="Q6:X6"/>
    <mergeCell ref="Y6:AF6"/>
    <mergeCell ref="AG6:AN6"/>
    <mergeCell ref="A1:C2"/>
    <mergeCell ref="D1:H1"/>
    <mergeCell ref="D2:H2"/>
    <mergeCell ref="AO4:AQ4"/>
    <mergeCell ref="A5:A8"/>
    <mergeCell ref="B5:B8"/>
    <mergeCell ref="C5:C8"/>
    <mergeCell ref="D5:D8"/>
    <mergeCell ref="E5:E8"/>
    <mergeCell ref="F5:F8"/>
    <mergeCell ref="I7:J7"/>
    <mergeCell ref="K7:L7"/>
    <mergeCell ref="M7:N7"/>
    <mergeCell ref="O7:P7"/>
    <mergeCell ref="Q7:R7"/>
    <mergeCell ref="S7:T7"/>
    <mergeCell ref="G5:G8"/>
    <mergeCell ref="H5:H8"/>
    <mergeCell ref="I5:AN5"/>
    <mergeCell ref="AG7:AH7"/>
    <mergeCell ref="AI7:AJ7"/>
    <mergeCell ref="AK7:AL7"/>
    <mergeCell ref="AM7:AN7"/>
    <mergeCell ref="U7:V7"/>
    <mergeCell ref="W7:X7"/>
    <mergeCell ref="Y7:Z7"/>
    <mergeCell ref="AA7:AB7"/>
    <mergeCell ref="AC7:AD7"/>
    <mergeCell ref="AE7:AF7"/>
    <mergeCell ref="O9:O13"/>
    <mergeCell ref="P9:P13"/>
    <mergeCell ref="Q9:Q13"/>
    <mergeCell ref="R9:R13"/>
    <mergeCell ref="S9:S13"/>
    <mergeCell ref="T9:T13"/>
    <mergeCell ref="D9:D13"/>
    <mergeCell ref="E9:E13"/>
    <mergeCell ref="F9:F13"/>
    <mergeCell ref="I9:I13"/>
    <mergeCell ref="J9:J13"/>
    <mergeCell ref="K9:K13"/>
    <mergeCell ref="L9:L13"/>
    <mergeCell ref="M9:M13"/>
    <mergeCell ref="N9:N13"/>
    <mergeCell ref="AA9:AA13"/>
    <mergeCell ref="AB9:AB13"/>
    <mergeCell ref="AC9:AC13"/>
    <mergeCell ref="AD9:AD13"/>
    <mergeCell ref="AE9:AE13"/>
    <mergeCell ref="AF9:AF13"/>
    <mergeCell ref="U9:U13"/>
    <mergeCell ref="V9:V13"/>
    <mergeCell ref="W9:W13"/>
    <mergeCell ref="X9:X13"/>
    <mergeCell ref="Y9:Y13"/>
    <mergeCell ref="Z9:Z13"/>
    <mergeCell ref="AM9:AM13"/>
    <mergeCell ref="AN9:AN13"/>
    <mergeCell ref="AO9:AO13"/>
    <mergeCell ref="AP9:AP13"/>
    <mergeCell ref="AQ9:AQ13"/>
    <mergeCell ref="AG9:AG13"/>
    <mergeCell ref="AH9:AH13"/>
    <mergeCell ref="AI9:AI13"/>
    <mergeCell ref="AJ9:AJ13"/>
    <mergeCell ref="AK9:AK13"/>
    <mergeCell ref="AL9:AL13"/>
    <mergeCell ref="L14:L15"/>
    <mergeCell ref="M14:M15"/>
    <mergeCell ref="N14:N15"/>
    <mergeCell ref="O14:O15"/>
    <mergeCell ref="P14:P15"/>
    <mergeCell ref="Q14:Q15"/>
    <mergeCell ref="D14:D15"/>
    <mergeCell ref="E14:E15"/>
    <mergeCell ref="F14:F15"/>
    <mergeCell ref="I14:I15"/>
    <mergeCell ref="J14:J15"/>
    <mergeCell ref="K14:K15"/>
    <mergeCell ref="X14:X15"/>
    <mergeCell ref="Y14:Y15"/>
    <mergeCell ref="Z14:Z15"/>
    <mergeCell ref="AA14:AA15"/>
    <mergeCell ref="AB14:AB15"/>
    <mergeCell ref="AC14:AC15"/>
    <mergeCell ref="R14:R15"/>
    <mergeCell ref="S14:S15"/>
    <mergeCell ref="T14:T15"/>
    <mergeCell ref="U14:U15"/>
    <mergeCell ref="V14:V15"/>
    <mergeCell ref="W14:W15"/>
    <mergeCell ref="AP14:AP15"/>
    <mergeCell ref="AQ14:AQ15"/>
    <mergeCell ref="AJ14:AJ15"/>
    <mergeCell ref="AK14:AK15"/>
    <mergeCell ref="AL14:AL15"/>
    <mergeCell ref="AM14:AM15"/>
    <mergeCell ref="AN14:AN15"/>
    <mergeCell ref="AO14:AO15"/>
    <mergeCell ref="AD14:AD15"/>
    <mergeCell ref="AE14:AE15"/>
    <mergeCell ref="AF14:AF15"/>
    <mergeCell ref="AG14:AG15"/>
    <mergeCell ref="AH14:AH15"/>
    <mergeCell ref="AI14:AI15"/>
    <mergeCell ref="W16:W17"/>
    <mergeCell ref="X16:X17"/>
    <mergeCell ref="M16:M17"/>
    <mergeCell ref="N16:N17"/>
    <mergeCell ref="O16:O17"/>
    <mergeCell ref="P16:P17"/>
    <mergeCell ref="Q16:Q17"/>
    <mergeCell ref="R16:R17"/>
    <mergeCell ref="D16:D17"/>
    <mergeCell ref="E16:E17"/>
    <mergeCell ref="F16:F17"/>
    <mergeCell ref="H16:H17"/>
    <mergeCell ref="I16:I17"/>
    <mergeCell ref="J16:J17"/>
    <mergeCell ref="K16:K17"/>
    <mergeCell ref="L16:L17"/>
    <mergeCell ref="AQ16:AQ17"/>
    <mergeCell ref="AK16:AK17"/>
    <mergeCell ref="AL16:AL17"/>
    <mergeCell ref="AM16:AM17"/>
    <mergeCell ref="AN16:AN17"/>
    <mergeCell ref="AO16:AO17"/>
    <mergeCell ref="AP16:AP17"/>
    <mergeCell ref="AE16:AE17"/>
    <mergeCell ref="AF16:AF17"/>
    <mergeCell ref="AG16:AG17"/>
    <mergeCell ref="AH16:AH17"/>
    <mergeCell ref="AI16:AI17"/>
    <mergeCell ref="AJ16:AJ17"/>
    <mergeCell ref="D33:G33"/>
    <mergeCell ref="B9:B13"/>
    <mergeCell ref="B14:B17"/>
    <mergeCell ref="C9:C17"/>
    <mergeCell ref="A9:A17"/>
    <mergeCell ref="A24:C24"/>
    <mergeCell ref="F24:F25"/>
    <mergeCell ref="G24:H24"/>
    <mergeCell ref="G25:H25"/>
    <mergeCell ref="D29:G29"/>
    <mergeCell ref="D31:G31"/>
    <mergeCell ref="A18:AP18"/>
    <mergeCell ref="A20:H21"/>
    <mergeCell ref="B22:H22"/>
    <mergeCell ref="Y16:Y17"/>
    <mergeCell ref="Z16:Z17"/>
    <mergeCell ref="AA16:AA17"/>
    <mergeCell ref="AB16:AB17"/>
    <mergeCell ref="AC16:AC17"/>
    <mergeCell ref="AD16:AD17"/>
    <mergeCell ref="S16:S17"/>
    <mergeCell ref="T16:T17"/>
    <mergeCell ref="U16:U17"/>
    <mergeCell ref="V16:V17"/>
  </mergeCells>
  <printOptions horizontalCentered="1"/>
  <pageMargins left="0.70866141732283472" right="0.70866141732283472" top="0.74803149606299213" bottom="0.74803149606299213" header="0.31496062992125984" footer="0.31496062992125984"/>
  <pageSetup scale="41" orientation="landscape" r:id="rId1"/>
  <headerFooter>
    <oddFooter>&amp;R&amp;P de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AS31"/>
  <sheetViews>
    <sheetView showGridLines="0" zoomScale="70" zoomScaleNormal="70" workbookViewId="0">
      <selection activeCell="C17" sqref="C17:C18"/>
    </sheetView>
  </sheetViews>
  <sheetFormatPr baseColWidth="10" defaultColWidth="17.28515625" defaultRowHeight="15" customHeight="1"/>
  <cols>
    <col min="1" max="1" width="4.28515625" style="284" customWidth="1"/>
    <col min="2" max="2" width="28.42578125" style="281" customWidth="1"/>
    <col min="3" max="3" width="34.85546875" style="281" customWidth="1"/>
    <col min="4" max="4" width="21.42578125" style="282" customWidth="1"/>
    <col min="5" max="5" width="28.7109375" style="281" customWidth="1"/>
    <col min="6" max="6" width="24.140625" style="281" customWidth="1"/>
    <col min="7" max="7" width="21.42578125" style="281" customWidth="1"/>
    <col min="8" max="8" width="28.5703125" style="281" customWidth="1"/>
    <col min="9" max="9" width="50" style="281" customWidth="1"/>
    <col min="10" max="10" width="28.5703125" style="283" customWidth="1"/>
    <col min="11" max="42" width="14.28515625" style="284" customWidth="1"/>
    <col min="43" max="43" width="14.85546875" style="284" customWidth="1"/>
    <col min="44" max="45" width="15" style="284" customWidth="1"/>
    <col min="46" max="16384" width="17.28515625" style="284"/>
  </cols>
  <sheetData>
    <row r="1" spans="2:45" ht="18" thickBot="1"/>
    <row r="2" spans="2:45" ht="15.75">
      <c r="B2" s="698"/>
      <c r="C2" s="701" t="s">
        <v>455</v>
      </c>
      <c r="D2" s="702"/>
      <c r="E2" s="702"/>
      <c r="F2" s="702"/>
      <c r="G2" s="702"/>
      <c r="H2" s="702"/>
      <c r="I2" s="702"/>
      <c r="J2" s="702"/>
      <c r="K2" s="702"/>
      <c r="L2" s="702"/>
      <c r="M2" s="702"/>
      <c r="N2" s="702"/>
      <c r="O2" s="702"/>
      <c r="P2" s="702"/>
      <c r="Q2" s="702"/>
      <c r="R2" s="702"/>
      <c r="S2" s="702"/>
      <c r="T2" s="702"/>
      <c r="U2" s="702"/>
      <c r="V2" s="702"/>
      <c r="W2" s="702"/>
      <c r="X2" s="702"/>
      <c r="Y2" s="702"/>
      <c r="Z2" s="702"/>
      <c r="AA2" s="702"/>
      <c r="AB2" s="702"/>
      <c r="AC2" s="702"/>
      <c r="AD2" s="702"/>
      <c r="AE2" s="702"/>
      <c r="AF2" s="702"/>
      <c r="AG2" s="702"/>
      <c r="AH2" s="702"/>
      <c r="AI2" s="702"/>
      <c r="AJ2" s="702"/>
      <c r="AK2" s="702"/>
      <c r="AL2" s="702"/>
      <c r="AM2" s="702"/>
      <c r="AN2" s="702"/>
      <c r="AO2" s="702"/>
      <c r="AP2" s="702"/>
      <c r="AQ2" s="703"/>
      <c r="AR2" s="710" t="s">
        <v>435</v>
      </c>
      <c r="AS2" s="711"/>
    </row>
    <row r="3" spans="2:45" ht="15.75">
      <c r="B3" s="699"/>
      <c r="C3" s="704"/>
      <c r="D3" s="705"/>
      <c r="E3" s="705"/>
      <c r="F3" s="705"/>
      <c r="G3" s="705"/>
      <c r="H3" s="705"/>
      <c r="I3" s="705"/>
      <c r="J3" s="705"/>
      <c r="K3" s="705"/>
      <c r="L3" s="705"/>
      <c r="M3" s="705"/>
      <c r="N3" s="705"/>
      <c r="O3" s="705"/>
      <c r="P3" s="705"/>
      <c r="Q3" s="705"/>
      <c r="R3" s="705"/>
      <c r="S3" s="705"/>
      <c r="T3" s="705"/>
      <c r="U3" s="705"/>
      <c r="V3" s="705"/>
      <c r="W3" s="705"/>
      <c r="X3" s="705"/>
      <c r="Y3" s="705"/>
      <c r="Z3" s="705"/>
      <c r="AA3" s="705"/>
      <c r="AB3" s="705"/>
      <c r="AC3" s="705"/>
      <c r="AD3" s="705"/>
      <c r="AE3" s="705"/>
      <c r="AF3" s="705"/>
      <c r="AG3" s="705"/>
      <c r="AH3" s="705"/>
      <c r="AI3" s="705"/>
      <c r="AJ3" s="705"/>
      <c r="AK3" s="705"/>
      <c r="AL3" s="705"/>
      <c r="AM3" s="705"/>
      <c r="AN3" s="705"/>
      <c r="AO3" s="705"/>
      <c r="AP3" s="705"/>
      <c r="AQ3" s="706"/>
      <c r="AR3" s="285" t="s">
        <v>432</v>
      </c>
      <c r="AS3" s="286" t="s">
        <v>433</v>
      </c>
    </row>
    <row r="4" spans="2:45">
      <c r="B4" s="699"/>
      <c r="C4" s="704"/>
      <c r="D4" s="705"/>
      <c r="E4" s="705"/>
      <c r="F4" s="705"/>
      <c r="G4" s="705"/>
      <c r="H4" s="705"/>
      <c r="I4" s="705"/>
      <c r="J4" s="705"/>
      <c r="K4" s="705"/>
      <c r="L4" s="705"/>
      <c r="M4" s="705"/>
      <c r="N4" s="705"/>
      <c r="O4" s="705"/>
      <c r="P4" s="705"/>
      <c r="Q4" s="705"/>
      <c r="R4" s="705"/>
      <c r="S4" s="705"/>
      <c r="T4" s="705"/>
      <c r="U4" s="705"/>
      <c r="V4" s="705"/>
      <c r="W4" s="705"/>
      <c r="X4" s="705"/>
      <c r="Y4" s="705"/>
      <c r="Z4" s="705"/>
      <c r="AA4" s="705"/>
      <c r="AB4" s="705"/>
      <c r="AC4" s="705"/>
      <c r="AD4" s="705"/>
      <c r="AE4" s="705"/>
      <c r="AF4" s="705"/>
      <c r="AG4" s="705"/>
      <c r="AH4" s="705"/>
      <c r="AI4" s="705"/>
      <c r="AJ4" s="705"/>
      <c r="AK4" s="705"/>
      <c r="AL4" s="705"/>
      <c r="AM4" s="705"/>
      <c r="AN4" s="705"/>
      <c r="AO4" s="705"/>
      <c r="AP4" s="705"/>
      <c r="AQ4" s="706"/>
      <c r="AR4" s="287">
        <v>3</v>
      </c>
      <c r="AS4" s="288" t="s">
        <v>498</v>
      </c>
    </row>
    <row r="5" spans="2:45" ht="15.75">
      <c r="B5" s="699"/>
      <c r="C5" s="704"/>
      <c r="D5" s="705"/>
      <c r="E5" s="705"/>
      <c r="F5" s="705"/>
      <c r="G5" s="705"/>
      <c r="H5" s="705"/>
      <c r="I5" s="705"/>
      <c r="J5" s="705"/>
      <c r="K5" s="705"/>
      <c r="L5" s="705"/>
      <c r="M5" s="705"/>
      <c r="N5" s="705"/>
      <c r="O5" s="705"/>
      <c r="P5" s="705"/>
      <c r="Q5" s="705"/>
      <c r="R5" s="705"/>
      <c r="S5" s="705"/>
      <c r="T5" s="705"/>
      <c r="U5" s="705"/>
      <c r="V5" s="705"/>
      <c r="W5" s="705"/>
      <c r="X5" s="705"/>
      <c r="Y5" s="705"/>
      <c r="Z5" s="705"/>
      <c r="AA5" s="705"/>
      <c r="AB5" s="705"/>
      <c r="AC5" s="705"/>
      <c r="AD5" s="705"/>
      <c r="AE5" s="705"/>
      <c r="AF5" s="705"/>
      <c r="AG5" s="705"/>
      <c r="AH5" s="705"/>
      <c r="AI5" s="705"/>
      <c r="AJ5" s="705"/>
      <c r="AK5" s="705"/>
      <c r="AL5" s="705"/>
      <c r="AM5" s="705"/>
      <c r="AN5" s="705"/>
      <c r="AO5" s="705"/>
      <c r="AP5" s="705"/>
      <c r="AQ5" s="706"/>
      <c r="AR5" s="712" t="s">
        <v>434</v>
      </c>
      <c r="AS5" s="713"/>
    </row>
    <row r="6" spans="2:45" ht="15.75" thickBot="1">
      <c r="B6" s="700"/>
      <c r="C6" s="707"/>
      <c r="D6" s="708"/>
      <c r="E6" s="708"/>
      <c r="F6" s="708"/>
      <c r="G6" s="708"/>
      <c r="H6" s="708"/>
      <c r="I6" s="708"/>
      <c r="J6" s="708"/>
      <c r="K6" s="708"/>
      <c r="L6" s="708"/>
      <c r="M6" s="708"/>
      <c r="N6" s="708"/>
      <c r="O6" s="708"/>
      <c r="P6" s="708"/>
      <c r="Q6" s="708"/>
      <c r="R6" s="708"/>
      <c r="S6" s="708"/>
      <c r="T6" s="708"/>
      <c r="U6" s="708"/>
      <c r="V6" s="708"/>
      <c r="W6" s="708"/>
      <c r="X6" s="708"/>
      <c r="Y6" s="708"/>
      <c r="Z6" s="708"/>
      <c r="AA6" s="708"/>
      <c r="AB6" s="708"/>
      <c r="AC6" s="708"/>
      <c r="AD6" s="708"/>
      <c r="AE6" s="708"/>
      <c r="AF6" s="708"/>
      <c r="AG6" s="708"/>
      <c r="AH6" s="708"/>
      <c r="AI6" s="708"/>
      <c r="AJ6" s="708"/>
      <c r="AK6" s="708"/>
      <c r="AL6" s="708"/>
      <c r="AM6" s="708"/>
      <c r="AN6" s="708"/>
      <c r="AO6" s="708"/>
      <c r="AP6" s="708"/>
      <c r="AQ6" s="709"/>
      <c r="AR6" s="714" t="s">
        <v>496</v>
      </c>
      <c r="AS6" s="715"/>
    </row>
    <row r="7" spans="2:45" ht="17.25">
      <c r="B7" s="289"/>
      <c r="C7" s="289"/>
      <c r="D7" s="290"/>
      <c r="E7" s="289"/>
      <c r="F7" s="289"/>
      <c r="G7" s="289"/>
      <c r="H7" s="289"/>
      <c r="I7" s="289"/>
      <c r="J7" s="291"/>
      <c r="AR7" s="696"/>
      <c r="AS7" s="697"/>
    </row>
    <row r="8" spans="2:45" ht="13.5">
      <c r="B8" s="292"/>
      <c r="C8" s="293"/>
      <c r="D8" s="293"/>
      <c r="E8" s="293"/>
      <c r="F8" s="293"/>
      <c r="G8" s="293"/>
      <c r="H8" s="293"/>
      <c r="I8" s="293"/>
      <c r="J8" s="293"/>
      <c r="K8" s="293"/>
      <c r="L8" s="293"/>
      <c r="M8" s="293"/>
      <c r="N8" s="293"/>
      <c r="O8" s="293"/>
      <c r="P8" s="293"/>
      <c r="Q8" s="293"/>
      <c r="R8" s="293"/>
      <c r="S8" s="293"/>
      <c r="T8" s="293"/>
      <c r="U8" s="293"/>
      <c r="V8" s="293"/>
      <c r="W8" s="293"/>
      <c r="X8" s="293"/>
      <c r="Y8" s="293"/>
      <c r="Z8" s="293"/>
      <c r="AA8" s="293"/>
      <c r="AB8" s="293"/>
      <c r="AC8" s="293"/>
      <c r="AD8" s="293"/>
      <c r="AE8" s="293"/>
      <c r="AF8" s="293"/>
      <c r="AG8" s="293"/>
      <c r="AH8" s="293"/>
      <c r="AI8" s="293"/>
      <c r="AJ8" s="293"/>
      <c r="AK8" s="293"/>
      <c r="AL8" s="293"/>
      <c r="AM8" s="293"/>
      <c r="AN8" s="293"/>
      <c r="AO8" s="293"/>
      <c r="AP8" s="293"/>
      <c r="AQ8" s="716"/>
      <c r="AR8" s="717"/>
      <c r="AS8" s="718"/>
    </row>
    <row r="9" spans="2:45" ht="15.75">
      <c r="B9" s="719" t="s">
        <v>431</v>
      </c>
      <c r="C9" s="719" t="s">
        <v>430</v>
      </c>
      <c r="D9" s="719" t="s">
        <v>459</v>
      </c>
      <c r="E9" s="719" t="s">
        <v>462</v>
      </c>
      <c r="F9" s="719" t="s">
        <v>463</v>
      </c>
      <c r="G9" s="719" t="s">
        <v>427</v>
      </c>
      <c r="H9" s="719" t="s">
        <v>421</v>
      </c>
      <c r="I9" s="719" t="s">
        <v>491</v>
      </c>
      <c r="J9" s="719" t="s">
        <v>7</v>
      </c>
      <c r="K9" s="721" t="s">
        <v>346</v>
      </c>
      <c r="L9" s="721"/>
      <c r="M9" s="721"/>
      <c r="N9" s="721"/>
      <c r="O9" s="721"/>
      <c r="P9" s="721"/>
      <c r="Q9" s="721"/>
      <c r="R9" s="721"/>
      <c r="S9" s="721"/>
      <c r="T9" s="721"/>
      <c r="U9" s="721"/>
      <c r="V9" s="721"/>
      <c r="W9" s="721"/>
      <c r="X9" s="721"/>
      <c r="Y9" s="721"/>
      <c r="Z9" s="721"/>
      <c r="AA9" s="721"/>
      <c r="AB9" s="721"/>
      <c r="AC9" s="721"/>
      <c r="AD9" s="721"/>
      <c r="AE9" s="721"/>
      <c r="AF9" s="721"/>
      <c r="AG9" s="721"/>
      <c r="AH9" s="721"/>
      <c r="AI9" s="721"/>
      <c r="AJ9" s="721"/>
      <c r="AK9" s="721"/>
      <c r="AL9" s="721"/>
      <c r="AM9" s="721"/>
      <c r="AN9" s="721"/>
      <c r="AO9" s="721"/>
      <c r="AP9" s="721"/>
      <c r="AQ9" s="722" t="s">
        <v>347</v>
      </c>
      <c r="AR9" s="723" t="s">
        <v>348</v>
      </c>
      <c r="AS9" s="723" t="s">
        <v>378</v>
      </c>
    </row>
    <row r="10" spans="2:45" ht="15.75">
      <c r="B10" s="719"/>
      <c r="C10" s="719"/>
      <c r="D10" s="719"/>
      <c r="E10" s="719"/>
      <c r="F10" s="719"/>
      <c r="G10" s="719"/>
      <c r="H10" s="719"/>
      <c r="I10" s="719"/>
      <c r="J10" s="719"/>
      <c r="K10" s="724" t="s">
        <v>422</v>
      </c>
      <c r="L10" s="724"/>
      <c r="M10" s="724"/>
      <c r="N10" s="724"/>
      <c r="O10" s="724"/>
      <c r="P10" s="724"/>
      <c r="Q10" s="724"/>
      <c r="R10" s="724"/>
      <c r="S10" s="724" t="s">
        <v>423</v>
      </c>
      <c r="T10" s="724"/>
      <c r="U10" s="724"/>
      <c r="V10" s="724"/>
      <c r="W10" s="724"/>
      <c r="X10" s="724"/>
      <c r="Y10" s="724"/>
      <c r="Z10" s="724"/>
      <c r="AA10" s="724" t="s">
        <v>424</v>
      </c>
      <c r="AB10" s="724"/>
      <c r="AC10" s="724"/>
      <c r="AD10" s="724"/>
      <c r="AE10" s="724"/>
      <c r="AF10" s="724"/>
      <c r="AG10" s="724"/>
      <c r="AH10" s="724"/>
      <c r="AI10" s="724" t="s">
        <v>425</v>
      </c>
      <c r="AJ10" s="724"/>
      <c r="AK10" s="724"/>
      <c r="AL10" s="724"/>
      <c r="AM10" s="724"/>
      <c r="AN10" s="724"/>
      <c r="AO10" s="724"/>
      <c r="AP10" s="724"/>
      <c r="AQ10" s="722"/>
      <c r="AR10" s="723"/>
      <c r="AS10" s="723"/>
    </row>
    <row r="11" spans="2:45" ht="15.75">
      <c r="B11" s="719"/>
      <c r="C11" s="719"/>
      <c r="D11" s="719"/>
      <c r="E11" s="719"/>
      <c r="F11" s="719"/>
      <c r="G11" s="719"/>
      <c r="H11" s="719"/>
      <c r="I11" s="719"/>
      <c r="J11" s="719"/>
      <c r="K11" s="724" t="s">
        <v>353</v>
      </c>
      <c r="L11" s="724"/>
      <c r="M11" s="724" t="s">
        <v>354</v>
      </c>
      <c r="N11" s="724"/>
      <c r="O11" s="728" t="s">
        <v>355</v>
      </c>
      <c r="P11" s="729"/>
      <c r="Q11" s="726" t="s">
        <v>356</v>
      </c>
      <c r="R11" s="727"/>
      <c r="S11" s="724" t="s">
        <v>429</v>
      </c>
      <c r="T11" s="724"/>
      <c r="U11" s="724" t="s">
        <v>358</v>
      </c>
      <c r="V11" s="724"/>
      <c r="W11" s="724" t="s">
        <v>359</v>
      </c>
      <c r="X11" s="724"/>
      <c r="Y11" s="726" t="s">
        <v>356</v>
      </c>
      <c r="Z11" s="727"/>
      <c r="AA11" s="724" t="s">
        <v>360</v>
      </c>
      <c r="AB11" s="724"/>
      <c r="AC11" s="724" t="s">
        <v>361</v>
      </c>
      <c r="AD11" s="724"/>
      <c r="AE11" s="724" t="s">
        <v>362</v>
      </c>
      <c r="AF11" s="724"/>
      <c r="AG11" s="726" t="s">
        <v>356</v>
      </c>
      <c r="AH11" s="727"/>
      <c r="AI11" s="724" t="s">
        <v>363</v>
      </c>
      <c r="AJ11" s="724"/>
      <c r="AK11" s="724" t="s">
        <v>364</v>
      </c>
      <c r="AL11" s="724"/>
      <c r="AM11" s="724" t="s">
        <v>365</v>
      </c>
      <c r="AN11" s="724"/>
      <c r="AO11" s="726" t="s">
        <v>426</v>
      </c>
      <c r="AP11" s="727"/>
      <c r="AQ11" s="722"/>
      <c r="AR11" s="723"/>
      <c r="AS11" s="723"/>
    </row>
    <row r="12" spans="2:45" ht="13.5">
      <c r="B12" s="720"/>
      <c r="C12" s="720"/>
      <c r="D12" s="720"/>
      <c r="E12" s="720"/>
      <c r="F12" s="720"/>
      <c r="G12" s="720"/>
      <c r="H12" s="720"/>
      <c r="I12" s="720"/>
      <c r="J12" s="720"/>
      <c r="K12" s="116" t="s">
        <v>366</v>
      </c>
      <c r="L12" s="117"/>
      <c r="M12" s="116" t="s">
        <v>366</v>
      </c>
      <c r="N12" s="117"/>
      <c r="O12" s="116" t="s">
        <v>366</v>
      </c>
      <c r="P12" s="117"/>
      <c r="Q12" s="118" t="s">
        <v>366</v>
      </c>
      <c r="R12" s="119" t="s">
        <v>367</v>
      </c>
      <c r="S12" s="116" t="s">
        <v>366</v>
      </c>
      <c r="T12" s="117"/>
      <c r="U12" s="116" t="s">
        <v>366</v>
      </c>
      <c r="V12" s="117"/>
      <c r="W12" s="116" t="s">
        <v>366</v>
      </c>
      <c r="X12" s="117"/>
      <c r="Y12" s="118" t="s">
        <v>366</v>
      </c>
      <c r="Z12" s="119" t="s">
        <v>367</v>
      </c>
      <c r="AA12" s="116" t="s">
        <v>366</v>
      </c>
      <c r="AB12" s="117"/>
      <c r="AC12" s="116" t="s">
        <v>366</v>
      </c>
      <c r="AD12" s="117"/>
      <c r="AE12" s="116" t="s">
        <v>366</v>
      </c>
      <c r="AF12" s="117"/>
      <c r="AG12" s="118" t="s">
        <v>366</v>
      </c>
      <c r="AH12" s="119" t="s">
        <v>367</v>
      </c>
      <c r="AI12" s="116" t="s">
        <v>366</v>
      </c>
      <c r="AJ12" s="117"/>
      <c r="AK12" s="116" t="s">
        <v>366</v>
      </c>
      <c r="AL12" s="117"/>
      <c r="AM12" s="116" t="s">
        <v>366</v>
      </c>
      <c r="AN12" s="117"/>
      <c r="AO12" s="118" t="s">
        <v>366</v>
      </c>
      <c r="AP12" s="119" t="s">
        <v>367</v>
      </c>
      <c r="AQ12" s="722"/>
      <c r="AR12" s="723"/>
      <c r="AS12" s="723"/>
    </row>
    <row r="13" spans="2:45" ht="99.75" customHeight="1">
      <c r="B13" s="730" t="s">
        <v>795</v>
      </c>
      <c r="C13" s="294" t="s">
        <v>826</v>
      </c>
      <c r="D13" s="295">
        <v>1</v>
      </c>
      <c r="E13" s="296" t="s">
        <v>796</v>
      </c>
      <c r="F13" s="296" t="s">
        <v>797</v>
      </c>
      <c r="G13" s="297">
        <v>1</v>
      </c>
      <c r="H13" s="298" t="s">
        <v>798</v>
      </c>
      <c r="I13" s="298" t="s">
        <v>805</v>
      </c>
      <c r="J13" s="299" t="s">
        <v>494</v>
      </c>
      <c r="K13" s="300">
        <v>1</v>
      </c>
      <c r="L13" s="166"/>
      <c r="M13" s="300">
        <v>0</v>
      </c>
      <c r="N13" s="166"/>
      <c r="O13" s="300">
        <v>0</v>
      </c>
      <c r="P13" s="166"/>
      <c r="Q13" s="158">
        <f>K13+M13+O13</f>
        <v>1</v>
      </c>
      <c r="R13" s="158">
        <f>L13+N13+P13</f>
        <v>0</v>
      </c>
      <c r="S13" s="300">
        <v>0</v>
      </c>
      <c r="T13" s="166"/>
      <c r="U13" s="300">
        <v>0</v>
      </c>
      <c r="V13" s="166"/>
      <c r="W13" s="300">
        <v>0</v>
      </c>
      <c r="X13" s="166"/>
      <c r="Y13" s="158">
        <f>S13+U13+W13</f>
        <v>0</v>
      </c>
      <c r="Z13" s="158">
        <f>T13+V13+X13</f>
        <v>0</v>
      </c>
      <c r="AA13" s="300">
        <v>0</v>
      </c>
      <c r="AB13" s="166"/>
      <c r="AC13" s="300">
        <v>0</v>
      </c>
      <c r="AD13" s="166"/>
      <c r="AE13" s="301">
        <v>0</v>
      </c>
      <c r="AF13" s="168"/>
      <c r="AG13" s="158">
        <f>AA13+AC13+AE13</f>
        <v>0</v>
      </c>
      <c r="AH13" s="158">
        <f>AB13+AD13+AF13</f>
        <v>0</v>
      </c>
      <c r="AI13" s="300">
        <v>0</v>
      </c>
      <c r="AJ13" s="166"/>
      <c r="AK13" s="300">
        <v>0</v>
      </c>
      <c r="AL13" s="166"/>
      <c r="AM13" s="300">
        <v>0</v>
      </c>
      <c r="AN13" s="166"/>
      <c r="AO13" s="158">
        <f>AI13+AK13+AM13</f>
        <v>0</v>
      </c>
      <c r="AP13" s="158">
        <f>AJ13+AL13+AN13</f>
        <v>0</v>
      </c>
      <c r="AQ13" s="111">
        <f>Q13+Y13+AG13+AO13</f>
        <v>1</v>
      </c>
      <c r="AR13" s="169">
        <f>R13+Z13+AH13+AP13</f>
        <v>0</v>
      </c>
      <c r="AS13" s="159">
        <f t="shared" ref="AS13:AS18" si="0">IF(AND(AR13&gt;0,AQ13&gt;0),AR13/AQ13,0)</f>
        <v>0</v>
      </c>
    </row>
    <row r="14" spans="2:45" ht="142.5">
      <c r="B14" s="731"/>
      <c r="C14" s="738" t="s">
        <v>837</v>
      </c>
      <c r="D14" s="302">
        <v>0.6</v>
      </c>
      <c r="E14" s="303" t="s">
        <v>1028</v>
      </c>
      <c r="F14" s="296" t="s">
        <v>800</v>
      </c>
      <c r="G14" s="297" t="s">
        <v>611</v>
      </c>
      <c r="H14" s="298" t="s">
        <v>824</v>
      </c>
      <c r="I14" s="304" t="s">
        <v>828</v>
      </c>
      <c r="J14" s="299" t="s">
        <v>801</v>
      </c>
      <c r="K14" s="305">
        <v>0</v>
      </c>
      <c r="L14" s="306"/>
      <c r="M14" s="305">
        <v>0.02</v>
      </c>
      <c r="N14" s="306"/>
      <c r="O14" s="305">
        <v>0</v>
      </c>
      <c r="P14" s="306"/>
      <c r="Q14" s="163">
        <f t="shared" ref="Q14:R17" si="1">K14+M14+O14</f>
        <v>0.02</v>
      </c>
      <c r="R14" s="163">
        <f t="shared" si="1"/>
        <v>0</v>
      </c>
      <c r="S14" s="305">
        <v>0.04</v>
      </c>
      <c r="T14" s="305"/>
      <c r="U14" s="305">
        <v>0.11</v>
      </c>
      <c r="V14" s="306"/>
      <c r="W14" s="305">
        <v>0.05</v>
      </c>
      <c r="X14" s="306"/>
      <c r="Y14" s="163">
        <f t="shared" ref="Y14:Z17" si="2">S14+U14+W14</f>
        <v>0.2</v>
      </c>
      <c r="Z14" s="163">
        <f t="shared" si="2"/>
        <v>0</v>
      </c>
      <c r="AA14" s="305">
        <v>0.11</v>
      </c>
      <c r="AB14" s="306"/>
      <c r="AC14" s="305">
        <v>7.0000000000000007E-2</v>
      </c>
      <c r="AD14" s="306"/>
      <c r="AE14" s="305">
        <v>0.05</v>
      </c>
      <c r="AF14" s="306"/>
      <c r="AG14" s="163">
        <f t="shared" ref="AG14:AH17" si="3">AA14+AC14+AE14</f>
        <v>0.22999999999999998</v>
      </c>
      <c r="AH14" s="163">
        <f t="shared" si="3"/>
        <v>0</v>
      </c>
      <c r="AI14" s="305">
        <v>0.08</v>
      </c>
      <c r="AJ14" s="306"/>
      <c r="AK14" s="305">
        <v>0.05</v>
      </c>
      <c r="AL14" s="306"/>
      <c r="AM14" s="305">
        <v>0.02</v>
      </c>
      <c r="AN14" s="306"/>
      <c r="AO14" s="163">
        <f t="shared" ref="AO14:AP17" si="4">AI14+AK14+AM14</f>
        <v>0.15</v>
      </c>
      <c r="AP14" s="163">
        <f t="shared" si="4"/>
        <v>0</v>
      </c>
      <c r="AQ14" s="163">
        <f t="shared" ref="AQ14:AR17" si="5">Q14+Y14+AG14+AO14</f>
        <v>0.6</v>
      </c>
      <c r="AR14" s="163">
        <f t="shared" si="5"/>
        <v>0</v>
      </c>
      <c r="AS14" s="159">
        <f t="shared" si="0"/>
        <v>0</v>
      </c>
    </row>
    <row r="15" spans="2:45" ht="142.5">
      <c r="B15" s="731"/>
      <c r="C15" s="739"/>
      <c r="D15" s="302">
        <v>1</v>
      </c>
      <c r="E15" s="303" t="s">
        <v>1027</v>
      </c>
      <c r="F15" s="296" t="s">
        <v>800</v>
      </c>
      <c r="G15" s="341">
        <v>1</v>
      </c>
      <c r="H15" s="298" t="s">
        <v>825</v>
      </c>
      <c r="I15" s="304" t="s">
        <v>827</v>
      </c>
      <c r="J15" s="299" t="s">
        <v>801</v>
      </c>
      <c r="K15" s="337">
        <v>0</v>
      </c>
      <c r="L15" s="338"/>
      <c r="M15" s="337">
        <v>0.15</v>
      </c>
      <c r="N15" s="338"/>
      <c r="O15" s="337">
        <v>0.05</v>
      </c>
      <c r="P15" s="338"/>
      <c r="Q15" s="163">
        <f>K15+M15+O15</f>
        <v>0.2</v>
      </c>
      <c r="R15" s="163">
        <f>L15+N15+P15</f>
        <v>0</v>
      </c>
      <c r="S15" s="337">
        <v>7.0000000000000007E-2</v>
      </c>
      <c r="T15" s="337"/>
      <c r="U15" s="337">
        <v>0.03</v>
      </c>
      <c r="V15" s="338"/>
      <c r="W15" s="337">
        <v>0.05</v>
      </c>
      <c r="X15" s="338"/>
      <c r="Y15" s="163">
        <f>S15+U15+W15</f>
        <v>0.15000000000000002</v>
      </c>
      <c r="Z15" s="163">
        <f>T15+V15+X15</f>
        <v>0</v>
      </c>
      <c r="AA15" s="337">
        <v>0.1</v>
      </c>
      <c r="AB15" s="338"/>
      <c r="AC15" s="337">
        <v>0.1</v>
      </c>
      <c r="AD15" s="338"/>
      <c r="AE15" s="337">
        <v>0.1</v>
      </c>
      <c r="AF15" s="338"/>
      <c r="AG15" s="163">
        <f>AA15+AC15+AE15</f>
        <v>0.30000000000000004</v>
      </c>
      <c r="AH15" s="163">
        <f>AB15+AD15+AF15</f>
        <v>0</v>
      </c>
      <c r="AI15" s="337">
        <v>0.15</v>
      </c>
      <c r="AJ15" s="338"/>
      <c r="AK15" s="337">
        <v>0.1</v>
      </c>
      <c r="AL15" s="338"/>
      <c r="AM15" s="337">
        <v>0.1</v>
      </c>
      <c r="AN15" s="338"/>
      <c r="AO15" s="163">
        <f>AI15+AK15+AM15</f>
        <v>0.35</v>
      </c>
      <c r="AP15" s="163">
        <f>AJ15+AL15+AN15</f>
        <v>0</v>
      </c>
      <c r="AQ15" s="163">
        <f t="shared" si="5"/>
        <v>1</v>
      </c>
      <c r="AR15" s="163">
        <f>R15+Z15+AH15+AP15</f>
        <v>0</v>
      </c>
      <c r="AS15" s="159">
        <f t="shared" si="0"/>
        <v>0</v>
      </c>
    </row>
    <row r="16" spans="2:45" ht="93" customHeight="1">
      <c r="B16" s="731"/>
      <c r="C16" s="343" t="s">
        <v>832</v>
      </c>
      <c r="D16" s="302">
        <v>1</v>
      </c>
      <c r="E16" s="303" t="s">
        <v>1029</v>
      </c>
      <c r="F16" s="296" t="s">
        <v>800</v>
      </c>
      <c r="G16" s="341" t="s">
        <v>611</v>
      </c>
      <c r="H16" s="298" t="s">
        <v>834</v>
      </c>
      <c r="I16" s="304" t="s">
        <v>833</v>
      </c>
      <c r="J16" s="299" t="s">
        <v>799</v>
      </c>
      <c r="K16" s="337">
        <v>0.55000000000000004</v>
      </c>
      <c r="L16" s="338"/>
      <c r="M16" s="337">
        <v>0</v>
      </c>
      <c r="N16" s="338"/>
      <c r="O16" s="337">
        <v>0.15</v>
      </c>
      <c r="P16" s="338"/>
      <c r="Q16" s="163">
        <f>K16+M16+O16</f>
        <v>0.70000000000000007</v>
      </c>
      <c r="R16" s="163">
        <f>L16+N16+P16</f>
        <v>0</v>
      </c>
      <c r="S16" s="337">
        <v>0</v>
      </c>
      <c r="T16" s="337"/>
      <c r="U16" s="337">
        <v>0</v>
      </c>
      <c r="V16" s="338"/>
      <c r="W16" s="337">
        <v>0</v>
      </c>
      <c r="X16" s="338"/>
      <c r="Y16" s="163">
        <f>S16+U16+W16</f>
        <v>0</v>
      </c>
      <c r="Z16" s="163">
        <f>T16+V16+X16</f>
        <v>0</v>
      </c>
      <c r="AA16" s="337">
        <v>0.15</v>
      </c>
      <c r="AB16" s="338"/>
      <c r="AC16" s="337">
        <v>0</v>
      </c>
      <c r="AD16" s="338"/>
      <c r="AE16" s="337">
        <v>0</v>
      </c>
      <c r="AF16" s="338"/>
      <c r="AG16" s="163">
        <f>AA16+AC16+AE16</f>
        <v>0.15</v>
      </c>
      <c r="AH16" s="163">
        <f>AB16+AD16+AF16</f>
        <v>0</v>
      </c>
      <c r="AI16" s="337">
        <v>0</v>
      </c>
      <c r="AJ16" s="338"/>
      <c r="AK16" s="337">
        <v>0.15</v>
      </c>
      <c r="AL16" s="338"/>
      <c r="AM16" s="337">
        <v>0</v>
      </c>
      <c r="AN16" s="338"/>
      <c r="AO16" s="163">
        <f>AI16+AK16+AM16</f>
        <v>0.15</v>
      </c>
      <c r="AP16" s="163">
        <f>AJ16+AL16+AN16</f>
        <v>0</v>
      </c>
      <c r="AQ16" s="163">
        <f>Q16+Y16+AG16+AO16</f>
        <v>1</v>
      </c>
      <c r="AR16" s="163">
        <f>R16+Z16+AH16+AP16</f>
        <v>0</v>
      </c>
      <c r="AS16" s="159">
        <f t="shared" si="0"/>
        <v>0</v>
      </c>
    </row>
    <row r="17" spans="2:45" ht="120">
      <c r="B17" s="731"/>
      <c r="C17" s="740" t="s">
        <v>831</v>
      </c>
      <c r="D17" s="297">
        <v>19</v>
      </c>
      <c r="E17" s="307" t="s">
        <v>1030</v>
      </c>
      <c r="F17" s="307" t="s">
        <v>802</v>
      </c>
      <c r="G17" s="297">
        <v>11</v>
      </c>
      <c r="H17" s="308" t="s">
        <v>803</v>
      </c>
      <c r="I17" s="308" t="s">
        <v>835</v>
      </c>
      <c r="J17" s="299" t="s">
        <v>494</v>
      </c>
      <c r="K17" s="300">
        <v>0</v>
      </c>
      <c r="L17" s="166"/>
      <c r="M17" s="300">
        <v>0</v>
      </c>
      <c r="N17" s="166"/>
      <c r="O17" s="300">
        <v>1</v>
      </c>
      <c r="P17" s="166"/>
      <c r="Q17" s="158">
        <f t="shared" si="1"/>
        <v>1</v>
      </c>
      <c r="R17" s="158">
        <f t="shared" si="1"/>
        <v>0</v>
      </c>
      <c r="S17" s="300">
        <v>3</v>
      </c>
      <c r="T17" s="166"/>
      <c r="U17" s="300">
        <v>7</v>
      </c>
      <c r="V17" s="166"/>
      <c r="W17" s="300">
        <v>3</v>
      </c>
      <c r="X17" s="166"/>
      <c r="Y17" s="158">
        <f t="shared" si="2"/>
        <v>13</v>
      </c>
      <c r="Z17" s="158">
        <f t="shared" si="2"/>
        <v>0</v>
      </c>
      <c r="AA17" s="300">
        <v>1</v>
      </c>
      <c r="AB17" s="166"/>
      <c r="AC17" s="300">
        <v>0</v>
      </c>
      <c r="AD17" s="166"/>
      <c r="AE17" s="301">
        <v>0</v>
      </c>
      <c r="AF17" s="166"/>
      <c r="AG17" s="158">
        <f t="shared" si="3"/>
        <v>1</v>
      </c>
      <c r="AH17" s="158">
        <f t="shared" si="3"/>
        <v>0</v>
      </c>
      <c r="AI17" s="300">
        <v>3</v>
      </c>
      <c r="AJ17" s="166"/>
      <c r="AK17" s="300">
        <v>1</v>
      </c>
      <c r="AL17" s="166"/>
      <c r="AM17" s="300">
        <v>0</v>
      </c>
      <c r="AN17" s="166"/>
      <c r="AO17" s="158">
        <f t="shared" si="4"/>
        <v>4</v>
      </c>
      <c r="AP17" s="158">
        <f t="shared" si="4"/>
        <v>0</v>
      </c>
      <c r="AQ17" s="106">
        <f t="shared" si="5"/>
        <v>19</v>
      </c>
      <c r="AR17" s="170">
        <f t="shared" si="5"/>
        <v>0</v>
      </c>
      <c r="AS17" s="159">
        <f t="shared" si="0"/>
        <v>0</v>
      </c>
    </row>
    <row r="18" spans="2:45" ht="158.25" customHeight="1">
      <c r="B18" s="731"/>
      <c r="C18" s="741"/>
      <c r="D18" s="341">
        <v>1</v>
      </c>
      <c r="E18" s="307" t="s">
        <v>829</v>
      </c>
      <c r="F18" s="307" t="s">
        <v>1031</v>
      </c>
      <c r="G18" s="341">
        <v>1</v>
      </c>
      <c r="H18" s="308" t="s">
        <v>830</v>
      </c>
      <c r="I18" s="308" t="s">
        <v>836</v>
      </c>
      <c r="J18" s="299" t="s">
        <v>494</v>
      </c>
      <c r="K18" s="344">
        <v>1</v>
      </c>
      <c r="L18" s="166"/>
      <c r="M18" s="344">
        <v>1</v>
      </c>
      <c r="N18" s="166"/>
      <c r="O18" s="344">
        <v>1</v>
      </c>
      <c r="P18" s="166"/>
      <c r="Q18" s="153">
        <f>(K18+M18+O18)/3</f>
        <v>1</v>
      </c>
      <c r="R18" s="153">
        <f>(L18+N18+P18)/3</f>
        <v>0</v>
      </c>
      <c r="S18" s="344">
        <v>1</v>
      </c>
      <c r="T18" s="166"/>
      <c r="U18" s="344">
        <v>1</v>
      </c>
      <c r="V18" s="166"/>
      <c r="W18" s="344">
        <v>1</v>
      </c>
      <c r="X18" s="166"/>
      <c r="Y18" s="153">
        <f>(S18+U18+W18)/3</f>
        <v>1</v>
      </c>
      <c r="Z18" s="153">
        <f>(T18+V18+X18)/3</f>
        <v>0</v>
      </c>
      <c r="AA18" s="344">
        <v>1</v>
      </c>
      <c r="AB18" s="166"/>
      <c r="AC18" s="344">
        <v>1</v>
      </c>
      <c r="AD18" s="166"/>
      <c r="AE18" s="344">
        <v>1</v>
      </c>
      <c r="AF18" s="166"/>
      <c r="AG18" s="153">
        <f>(AA18+AC18+AE18)/3</f>
        <v>1</v>
      </c>
      <c r="AH18" s="153">
        <f>(AB18+AD18+AF18)/3</f>
        <v>0</v>
      </c>
      <c r="AI18" s="344">
        <v>1</v>
      </c>
      <c r="AJ18" s="166"/>
      <c r="AK18" s="344">
        <v>1</v>
      </c>
      <c r="AL18" s="166"/>
      <c r="AM18" s="344">
        <v>1</v>
      </c>
      <c r="AN18" s="166"/>
      <c r="AO18" s="153">
        <f>(AI18+AK18+AM18)/3</f>
        <v>1</v>
      </c>
      <c r="AP18" s="153">
        <f>(AJ18+AL18+AN18)/3</f>
        <v>0</v>
      </c>
      <c r="AQ18" s="153">
        <f>(Q18+Y18+AG18+AO18)/4</f>
        <v>1</v>
      </c>
      <c r="AR18" s="153">
        <f>(R18+Z18+AH18+AP18)/4</f>
        <v>0</v>
      </c>
      <c r="AS18" s="159">
        <f t="shared" si="0"/>
        <v>0</v>
      </c>
    </row>
    <row r="19" spans="2:45" ht="23.25">
      <c r="B19" s="732" t="s">
        <v>377</v>
      </c>
      <c r="C19" s="733"/>
      <c r="D19" s="733"/>
      <c r="E19" s="733"/>
      <c r="F19" s="733"/>
      <c r="G19" s="733"/>
      <c r="H19" s="733"/>
      <c r="I19" s="733"/>
      <c r="J19" s="733"/>
      <c r="K19" s="733"/>
      <c r="L19" s="733"/>
      <c r="M19" s="733"/>
      <c r="N19" s="733"/>
      <c r="O19" s="733"/>
      <c r="P19" s="733"/>
      <c r="Q19" s="733"/>
      <c r="R19" s="733"/>
      <c r="S19" s="733"/>
      <c r="T19" s="733"/>
      <c r="U19" s="733"/>
      <c r="V19" s="733"/>
      <c r="W19" s="733"/>
      <c r="X19" s="733"/>
      <c r="Y19" s="733"/>
      <c r="Z19" s="733"/>
      <c r="AA19" s="733"/>
      <c r="AB19" s="733"/>
      <c r="AC19" s="733"/>
      <c r="AD19" s="733"/>
      <c r="AE19" s="733"/>
      <c r="AF19" s="733"/>
      <c r="AG19" s="733"/>
      <c r="AH19" s="733"/>
      <c r="AI19" s="733"/>
      <c r="AJ19" s="733"/>
      <c r="AK19" s="733"/>
      <c r="AL19" s="733"/>
      <c r="AM19" s="733"/>
      <c r="AN19" s="733"/>
      <c r="AO19" s="733"/>
      <c r="AP19" s="733"/>
      <c r="AQ19" s="733"/>
      <c r="AR19" s="734"/>
      <c r="AS19" s="265">
        <f>AVERAGE(AS13:AS18)</f>
        <v>0</v>
      </c>
    </row>
    <row r="20" spans="2:45" ht="17.25">
      <c r="B20" s="309"/>
      <c r="C20" s="309"/>
      <c r="D20" s="310"/>
      <c r="E20" s="309"/>
      <c r="F20" s="309"/>
      <c r="G20" s="309"/>
      <c r="H20" s="309"/>
      <c r="I20" s="309"/>
      <c r="J20" s="311"/>
    </row>
    <row r="21" spans="2:45" ht="15.75">
      <c r="B21" s="266" t="s">
        <v>185</v>
      </c>
      <c r="C21" s="735"/>
      <c r="D21" s="736"/>
      <c r="E21" s="736"/>
      <c r="F21" s="736"/>
      <c r="G21" s="736"/>
      <c r="H21" s="736"/>
      <c r="I21" s="736"/>
      <c r="J21" s="737"/>
    </row>
    <row r="22" spans="2:45" ht="17.25">
      <c r="B22" s="309"/>
      <c r="C22" s="725"/>
      <c r="D22" s="725"/>
      <c r="E22" s="725"/>
      <c r="F22" s="725"/>
      <c r="G22" s="725"/>
      <c r="H22" s="725"/>
      <c r="I22" s="725"/>
      <c r="J22" s="725"/>
    </row>
    <row r="23" spans="2:45" ht="31.5">
      <c r="B23" s="267" t="s">
        <v>428</v>
      </c>
      <c r="C23" s="742">
        <v>43812</v>
      </c>
      <c r="D23" s="743"/>
      <c r="E23" s="309"/>
      <c r="F23" s="309"/>
      <c r="G23" s="312" t="s">
        <v>372</v>
      </c>
      <c r="H23" s="744" t="s">
        <v>804</v>
      </c>
      <c r="I23" s="745"/>
      <c r="J23" s="745"/>
    </row>
    <row r="24" spans="2:45" ht="17.25">
      <c r="B24" s="309"/>
      <c r="C24" s="309"/>
      <c r="D24" s="310"/>
      <c r="E24" s="309"/>
      <c r="F24" s="309"/>
      <c r="G24" s="309"/>
      <c r="H24" s="309"/>
      <c r="I24" s="309"/>
      <c r="J24" s="311"/>
    </row>
    <row r="25" spans="2:45" ht="17.25">
      <c r="B25" s="309"/>
      <c r="C25" s="309"/>
      <c r="D25" s="310"/>
      <c r="E25" s="309"/>
      <c r="F25" s="309"/>
      <c r="G25" s="309"/>
      <c r="H25" s="309"/>
      <c r="I25" s="309"/>
      <c r="J25" s="311"/>
    </row>
    <row r="26" spans="2:45" ht="17.25">
      <c r="B26" s="309"/>
      <c r="C26" s="309"/>
      <c r="D26" s="310"/>
      <c r="E26" s="309"/>
      <c r="F26" s="309"/>
      <c r="G26" s="309"/>
      <c r="H26" s="309"/>
      <c r="I26" s="309"/>
      <c r="J26" s="311"/>
    </row>
    <row r="27" spans="2:45" ht="17.25">
      <c r="B27" s="309"/>
      <c r="C27" s="309"/>
      <c r="D27" s="310"/>
      <c r="E27" s="746"/>
      <c r="F27" s="746"/>
      <c r="G27" s="746"/>
      <c r="H27" s="746"/>
      <c r="I27" s="313"/>
      <c r="J27" s="309"/>
    </row>
    <row r="28" spans="2:45" ht="17.25">
      <c r="B28" s="309"/>
      <c r="C28" s="309"/>
      <c r="D28" s="310"/>
      <c r="E28" s="309"/>
      <c r="F28" s="309"/>
      <c r="G28" s="311"/>
      <c r="H28" s="309"/>
      <c r="I28" s="309"/>
      <c r="J28" s="309"/>
    </row>
    <row r="29" spans="2:45" ht="17.25">
      <c r="B29" s="309"/>
      <c r="C29" s="309"/>
      <c r="D29" s="310"/>
      <c r="E29" s="746"/>
      <c r="F29" s="746"/>
      <c r="G29" s="746"/>
      <c r="H29" s="746"/>
      <c r="I29" s="313"/>
      <c r="J29" s="309"/>
    </row>
    <row r="30" spans="2:45" ht="17.25">
      <c r="B30" s="309"/>
      <c r="C30" s="309"/>
      <c r="D30" s="310"/>
      <c r="E30" s="309"/>
      <c r="F30" s="309"/>
      <c r="G30" s="311"/>
      <c r="H30" s="309"/>
      <c r="I30" s="309"/>
      <c r="J30" s="309"/>
    </row>
    <row r="31" spans="2:45" ht="17.25">
      <c r="B31" s="309"/>
      <c r="C31" s="309"/>
      <c r="D31" s="310"/>
      <c r="E31" s="746"/>
      <c r="F31" s="746"/>
      <c r="G31" s="746"/>
      <c r="H31" s="746"/>
      <c r="I31" s="313"/>
      <c r="J31" s="309"/>
    </row>
  </sheetData>
  <sheetProtection algorithmName="SHA-512" hashValue="A7VAjJcASLUDV8wIUokyp+pmYfAPRlUa3Qh+tBPCLrTv7iaTnhNJoabdvQpiU+PPoP+6dhCo+ZQm4zyYZhq3uQ==" saltValue="7PtzPDRgjCmC4wrJVBnKGA==" spinCount="100000" sheet="1" objects="1" scenarios="1" formatCells="0" formatColumns="0" formatRows="0"/>
  <mergeCells count="51">
    <mergeCell ref="C23:D23"/>
    <mergeCell ref="H23:J23"/>
    <mergeCell ref="E27:H27"/>
    <mergeCell ref="E29:H29"/>
    <mergeCell ref="E31:H31"/>
    <mergeCell ref="AO11:AP11"/>
    <mergeCell ref="B13:B18"/>
    <mergeCell ref="B19:AR19"/>
    <mergeCell ref="C21:J21"/>
    <mergeCell ref="AI11:AJ11"/>
    <mergeCell ref="AK11:AL11"/>
    <mergeCell ref="C14:C15"/>
    <mergeCell ref="C17:C18"/>
    <mergeCell ref="AA10:AH10"/>
    <mergeCell ref="AI10:AP10"/>
    <mergeCell ref="K11:L11"/>
    <mergeCell ref="M11:N11"/>
    <mergeCell ref="C22:J22"/>
    <mergeCell ref="AA11:AB11"/>
    <mergeCell ref="AC11:AD11"/>
    <mergeCell ref="AE11:AF11"/>
    <mergeCell ref="AG11:AH11"/>
    <mergeCell ref="O11:P11"/>
    <mergeCell ref="Q11:R11"/>
    <mergeCell ref="S11:T11"/>
    <mergeCell ref="U11:V11"/>
    <mergeCell ref="W11:X11"/>
    <mergeCell ref="Y11:Z11"/>
    <mergeCell ref="AM11:AN11"/>
    <mergeCell ref="AQ8:AS8"/>
    <mergeCell ref="B9:B12"/>
    <mergeCell ref="C9:C12"/>
    <mergeCell ref="D9:D12"/>
    <mergeCell ref="E9:E12"/>
    <mergeCell ref="F9:F12"/>
    <mergeCell ref="G9:G12"/>
    <mergeCell ref="H9:H12"/>
    <mergeCell ref="I9:I12"/>
    <mergeCell ref="J9:J12"/>
    <mergeCell ref="K9:AP9"/>
    <mergeCell ref="AQ9:AQ12"/>
    <mergeCell ref="AR9:AR12"/>
    <mergeCell ref="AS9:AS12"/>
    <mergeCell ref="K10:R10"/>
    <mergeCell ref="S10:Z10"/>
    <mergeCell ref="AR7:AS7"/>
    <mergeCell ref="B2:B6"/>
    <mergeCell ref="C2:AQ6"/>
    <mergeCell ref="AR2:AS2"/>
    <mergeCell ref="AR5:AS5"/>
    <mergeCell ref="AR6:AS6"/>
  </mergeCells>
  <conditionalFormatting sqref="AS13:AS14 AS17">
    <cfRule type="cellIs" dxfId="137" priority="7" operator="between">
      <formula>0.7</formula>
      <formula>1</formula>
    </cfRule>
    <cfRule type="cellIs" dxfId="136" priority="8" operator="between">
      <formula>0.51</formula>
      <formula>0.69</formula>
    </cfRule>
    <cfRule type="cellIs" dxfId="135" priority="9" operator="between">
      <formula>0</formula>
      <formula>0.5</formula>
    </cfRule>
  </conditionalFormatting>
  <conditionalFormatting sqref="AS15:AS16">
    <cfRule type="cellIs" dxfId="134" priority="4" operator="between">
      <formula>0.7</formula>
      <formula>1</formula>
    </cfRule>
    <cfRule type="cellIs" dxfId="133" priority="5" operator="between">
      <formula>0.51</formula>
      <formula>0.69</formula>
    </cfRule>
    <cfRule type="cellIs" dxfId="132" priority="6" operator="between">
      <formula>0</formula>
      <formula>0.5</formula>
    </cfRule>
  </conditionalFormatting>
  <conditionalFormatting sqref="AS18">
    <cfRule type="cellIs" dxfId="131" priority="1" operator="between">
      <formula>0.7</formula>
      <formula>1</formula>
    </cfRule>
    <cfRule type="cellIs" dxfId="130" priority="2" operator="between">
      <formula>0.51</formula>
      <formula>0.69</formula>
    </cfRule>
    <cfRule type="cellIs" dxfId="129" priority="3" operator="between">
      <formula>0</formula>
      <formula>0.5</formula>
    </cfRule>
  </conditionalFormatting>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AS29"/>
  <sheetViews>
    <sheetView showGridLines="0" zoomScale="55" zoomScaleNormal="55" workbookViewId="0">
      <selection activeCell="G15" sqref="G15"/>
    </sheetView>
  </sheetViews>
  <sheetFormatPr baseColWidth="10" defaultColWidth="17.28515625" defaultRowHeight="15" customHeight="1"/>
  <cols>
    <col min="1" max="1" width="4.28515625" style="317" customWidth="1"/>
    <col min="2" max="2" width="52.28515625" style="314" customWidth="1"/>
    <col min="3" max="3" width="34.85546875" style="314" customWidth="1"/>
    <col min="4" max="4" width="21.42578125" style="315" customWidth="1"/>
    <col min="5" max="5" width="28.7109375" style="314" customWidth="1"/>
    <col min="6" max="7" width="21.42578125" style="314" customWidth="1"/>
    <col min="8" max="8" width="28.5703125" style="314" customWidth="1"/>
    <col min="9" max="9" width="50" style="314" customWidth="1"/>
    <col min="10" max="10" width="28.5703125" style="316" customWidth="1"/>
    <col min="11" max="24" width="14.28515625" style="317" customWidth="1"/>
    <col min="25" max="25" width="20.28515625" style="317" customWidth="1"/>
    <col min="26" max="42" width="14.28515625" style="317" customWidth="1"/>
    <col min="43" max="43" width="14.85546875" style="317" customWidth="1"/>
    <col min="44" max="44" width="18.140625" style="317" customWidth="1"/>
    <col min="45" max="45" width="15" style="317" customWidth="1"/>
    <col min="46" max="16384" width="17.28515625" style="317"/>
  </cols>
  <sheetData>
    <row r="1" spans="2:45" ht="18" thickBot="1"/>
    <row r="2" spans="2:45" ht="15.75">
      <c r="B2" s="764"/>
      <c r="C2" s="767" t="s">
        <v>455</v>
      </c>
      <c r="D2" s="768"/>
      <c r="E2" s="768"/>
      <c r="F2" s="768"/>
      <c r="G2" s="768"/>
      <c r="H2" s="768"/>
      <c r="I2" s="768"/>
      <c r="J2" s="768"/>
      <c r="K2" s="768"/>
      <c r="L2" s="768"/>
      <c r="M2" s="768"/>
      <c r="N2" s="768"/>
      <c r="O2" s="768"/>
      <c r="P2" s="768"/>
      <c r="Q2" s="768"/>
      <c r="R2" s="768"/>
      <c r="S2" s="768"/>
      <c r="T2" s="768"/>
      <c r="U2" s="768"/>
      <c r="V2" s="768"/>
      <c r="W2" s="768"/>
      <c r="X2" s="768"/>
      <c r="Y2" s="768"/>
      <c r="Z2" s="768"/>
      <c r="AA2" s="768"/>
      <c r="AB2" s="768"/>
      <c r="AC2" s="768"/>
      <c r="AD2" s="768"/>
      <c r="AE2" s="768"/>
      <c r="AF2" s="768"/>
      <c r="AG2" s="768"/>
      <c r="AH2" s="768"/>
      <c r="AI2" s="768"/>
      <c r="AJ2" s="768"/>
      <c r="AK2" s="768"/>
      <c r="AL2" s="768"/>
      <c r="AM2" s="768"/>
      <c r="AN2" s="768"/>
      <c r="AO2" s="768"/>
      <c r="AP2" s="768"/>
      <c r="AQ2" s="769"/>
      <c r="AR2" s="776" t="s">
        <v>435</v>
      </c>
      <c r="AS2" s="777"/>
    </row>
    <row r="3" spans="2:45" ht="15.75">
      <c r="B3" s="765"/>
      <c r="C3" s="770"/>
      <c r="D3" s="771"/>
      <c r="E3" s="771"/>
      <c r="F3" s="771"/>
      <c r="G3" s="771"/>
      <c r="H3" s="771"/>
      <c r="I3" s="771"/>
      <c r="J3" s="771"/>
      <c r="K3" s="771"/>
      <c r="L3" s="771"/>
      <c r="M3" s="771"/>
      <c r="N3" s="771"/>
      <c r="O3" s="771"/>
      <c r="P3" s="771"/>
      <c r="Q3" s="771"/>
      <c r="R3" s="771"/>
      <c r="S3" s="771"/>
      <c r="T3" s="771"/>
      <c r="U3" s="771"/>
      <c r="V3" s="771"/>
      <c r="W3" s="771"/>
      <c r="X3" s="771"/>
      <c r="Y3" s="771"/>
      <c r="Z3" s="771"/>
      <c r="AA3" s="771"/>
      <c r="AB3" s="771"/>
      <c r="AC3" s="771"/>
      <c r="AD3" s="771"/>
      <c r="AE3" s="771"/>
      <c r="AF3" s="771"/>
      <c r="AG3" s="771"/>
      <c r="AH3" s="771"/>
      <c r="AI3" s="771"/>
      <c r="AJ3" s="771"/>
      <c r="AK3" s="771"/>
      <c r="AL3" s="771"/>
      <c r="AM3" s="771"/>
      <c r="AN3" s="771"/>
      <c r="AO3" s="771"/>
      <c r="AP3" s="771"/>
      <c r="AQ3" s="772"/>
      <c r="AR3" s="318" t="s">
        <v>432</v>
      </c>
      <c r="AS3" s="319" t="s">
        <v>433</v>
      </c>
    </row>
    <row r="4" spans="2:45">
      <c r="B4" s="765"/>
      <c r="C4" s="770"/>
      <c r="D4" s="771"/>
      <c r="E4" s="771"/>
      <c r="F4" s="771"/>
      <c r="G4" s="771"/>
      <c r="H4" s="771"/>
      <c r="I4" s="771"/>
      <c r="J4" s="771"/>
      <c r="K4" s="771"/>
      <c r="L4" s="771"/>
      <c r="M4" s="771"/>
      <c r="N4" s="771"/>
      <c r="O4" s="771"/>
      <c r="P4" s="771"/>
      <c r="Q4" s="771"/>
      <c r="R4" s="771"/>
      <c r="S4" s="771"/>
      <c r="T4" s="771"/>
      <c r="U4" s="771"/>
      <c r="V4" s="771"/>
      <c r="W4" s="771"/>
      <c r="X4" s="771"/>
      <c r="Y4" s="771"/>
      <c r="Z4" s="771"/>
      <c r="AA4" s="771"/>
      <c r="AB4" s="771"/>
      <c r="AC4" s="771"/>
      <c r="AD4" s="771"/>
      <c r="AE4" s="771"/>
      <c r="AF4" s="771"/>
      <c r="AG4" s="771"/>
      <c r="AH4" s="771"/>
      <c r="AI4" s="771"/>
      <c r="AJ4" s="771"/>
      <c r="AK4" s="771"/>
      <c r="AL4" s="771"/>
      <c r="AM4" s="771"/>
      <c r="AN4" s="771"/>
      <c r="AO4" s="771"/>
      <c r="AP4" s="771"/>
      <c r="AQ4" s="772"/>
      <c r="AR4" s="320">
        <v>3</v>
      </c>
      <c r="AS4" s="321" t="s">
        <v>498</v>
      </c>
    </row>
    <row r="5" spans="2:45" ht="15.75">
      <c r="B5" s="765"/>
      <c r="C5" s="770"/>
      <c r="D5" s="771"/>
      <c r="E5" s="771"/>
      <c r="F5" s="771"/>
      <c r="G5" s="771"/>
      <c r="H5" s="771"/>
      <c r="I5" s="771"/>
      <c r="J5" s="771"/>
      <c r="K5" s="771"/>
      <c r="L5" s="771"/>
      <c r="M5" s="771"/>
      <c r="N5" s="771"/>
      <c r="O5" s="771"/>
      <c r="P5" s="771"/>
      <c r="Q5" s="771"/>
      <c r="R5" s="771"/>
      <c r="S5" s="771"/>
      <c r="T5" s="771"/>
      <c r="U5" s="771"/>
      <c r="V5" s="771"/>
      <c r="W5" s="771"/>
      <c r="X5" s="771"/>
      <c r="Y5" s="771"/>
      <c r="Z5" s="771"/>
      <c r="AA5" s="771"/>
      <c r="AB5" s="771"/>
      <c r="AC5" s="771"/>
      <c r="AD5" s="771"/>
      <c r="AE5" s="771"/>
      <c r="AF5" s="771"/>
      <c r="AG5" s="771"/>
      <c r="AH5" s="771"/>
      <c r="AI5" s="771"/>
      <c r="AJ5" s="771"/>
      <c r="AK5" s="771"/>
      <c r="AL5" s="771"/>
      <c r="AM5" s="771"/>
      <c r="AN5" s="771"/>
      <c r="AO5" s="771"/>
      <c r="AP5" s="771"/>
      <c r="AQ5" s="772"/>
      <c r="AR5" s="778" t="s">
        <v>434</v>
      </c>
      <c r="AS5" s="779"/>
    </row>
    <row r="6" spans="2:45" ht="15.75" thickBot="1">
      <c r="B6" s="766"/>
      <c r="C6" s="773"/>
      <c r="D6" s="774"/>
      <c r="E6" s="774"/>
      <c r="F6" s="774"/>
      <c r="G6" s="774"/>
      <c r="H6" s="774"/>
      <c r="I6" s="774"/>
      <c r="J6" s="774"/>
      <c r="K6" s="774"/>
      <c r="L6" s="774"/>
      <c r="M6" s="774"/>
      <c r="N6" s="774"/>
      <c r="O6" s="774"/>
      <c r="P6" s="774"/>
      <c r="Q6" s="774"/>
      <c r="R6" s="774"/>
      <c r="S6" s="774"/>
      <c r="T6" s="774"/>
      <c r="U6" s="774"/>
      <c r="V6" s="774"/>
      <c r="W6" s="774"/>
      <c r="X6" s="774"/>
      <c r="Y6" s="774"/>
      <c r="Z6" s="774"/>
      <c r="AA6" s="774"/>
      <c r="AB6" s="774"/>
      <c r="AC6" s="774"/>
      <c r="AD6" s="774"/>
      <c r="AE6" s="774"/>
      <c r="AF6" s="774"/>
      <c r="AG6" s="774"/>
      <c r="AH6" s="774"/>
      <c r="AI6" s="774"/>
      <c r="AJ6" s="774"/>
      <c r="AK6" s="774"/>
      <c r="AL6" s="774"/>
      <c r="AM6" s="774"/>
      <c r="AN6" s="774"/>
      <c r="AO6" s="774"/>
      <c r="AP6" s="774"/>
      <c r="AQ6" s="775"/>
      <c r="AR6" s="780" t="s">
        <v>496</v>
      </c>
      <c r="AS6" s="781"/>
    </row>
    <row r="7" spans="2:45" ht="17.25">
      <c r="B7" s="322"/>
      <c r="C7" s="322"/>
      <c r="D7" s="323"/>
      <c r="E7" s="322"/>
      <c r="F7" s="322"/>
      <c r="G7" s="322"/>
      <c r="H7" s="322"/>
      <c r="I7" s="322"/>
      <c r="J7" s="324"/>
      <c r="AR7" s="696"/>
      <c r="AS7" s="697"/>
    </row>
    <row r="8" spans="2:45" ht="13.5">
      <c r="B8" s="325"/>
      <c r="C8" s="326"/>
      <c r="D8" s="326"/>
      <c r="E8" s="326"/>
      <c r="F8" s="326"/>
      <c r="G8" s="326"/>
      <c r="H8" s="326"/>
      <c r="I8" s="326"/>
      <c r="J8" s="326"/>
      <c r="K8" s="326"/>
      <c r="L8" s="326"/>
      <c r="M8" s="326"/>
      <c r="N8" s="326"/>
      <c r="O8" s="326"/>
      <c r="P8" s="326"/>
      <c r="Q8" s="326"/>
      <c r="R8" s="326"/>
      <c r="S8" s="326"/>
      <c r="T8" s="326"/>
      <c r="U8" s="326"/>
      <c r="V8" s="326"/>
      <c r="W8" s="326"/>
      <c r="X8" s="326"/>
      <c r="Y8" s="326"/>
      <c r="Z8" s="326"/>
      <c r="AA8" s="326"/>
      <c r="AB8" s="326"/>
      <c r="AC8" s="326"/>
      <c r="AD8" s="326"/>
      <c r="AE8" s="326"/>
      <c r="AF8" s="326"/>
      <c r="AG8" s="326"/>
      <c r="AH8" s="326"/>
      <c r="AI8" s="326"/>
      <c r="AJ8" s="326"/>
      <c r="AK8" s="326"/>
      <c r="AL8" s="326"/>
      <c r="AM8" s="326"/>
      <c r="AN8" s="326"/>
      <c r="AO8" s="326"/>
      <c r="AP8" s="326"/>
      <c r="AQ8" s="757"/>
      <c r="AR8" s="758"/>
      <c r="AS8" s="759"/>
    </row>
    <row r="9" spans="2:45" ht="15.75">
      <c r="B9" s="760" t="s">
        <v>431</v>
      </c>
      <c r="C9" s="762" t="s">
        <v>430</v>
      </c>
      <c r="D9" s="762" t="s">
        <v>459</v>
      </c>
      <c r="E9" s="762" t="s">
        <v>462</v>
      </c>
      <c r="F9" s="762" t="s">
        <v>463</v>
      </c>
      <c r="G9" s="762" t="s">
        <v>427</v>
      </c>
      <c r="H9" s="762" t="s">
        <v>421</v>
      </c>
      <c r="I9" s="762" t="s">
        <v>491</v>
      </c>
      <c r="J9" s="762" t="s">
        <v>7</v>
      </c>
      <c r="K9" s="721" t="s">
        <v>346</v>
      </c>
      <c r="L9" s="721"/>
      <c r="M9" s="721"/>
      <c r="N9" s="721"/>
      <c r="O9" s="721"/>
      <c r="P9" s="721"/>
      <c r="Q9" s="721"/>
      <c r="R9" s="721"/>
      <c r="S9" s="721"/>
      <c r="T9" s="721"/>
      <c r="U9" s="721"/>
      <c r="V9" s="721"/>
      <c r="W9" s="721"/>
      <c r="X9" s="721"/>
      <c r="Y9" s="721"/>
      <c r="Z9" s="721"/>
      <c r="AA9" s="721"/>
      <c r="AB9" s="721"/>
      <c r="AC9" s="721"/>
      <c r="AD9" s="721"/>
      <c r="AE9" s="721"/>
      <c r="AF9" s="721"/>
      <c r="AG9" s="721"/>
      <c r="AH9" s="721"/>
      <c r="AI9" s="721"/>
      <c r="AJ9" s="721"/>
      <c r="AK9" s="721"/>
      <c r="AL9" s="721"/>
      <c r="AM9" s="721"/>
      <c r="AN9" s="721"/>
      <c r="AO9" s="721"/>
      <c r="AP9" s="721"/>
      <c r="AQ9" s="722" t="s">
        <v>347</v>
      </c>
      <c r="AR9" s="723" t="s">
        <v>348</v>
      </c>
      <c r="AS9" s="723" t="s">
        <v>378</v>
      </c>
    </row>
    <row r="10" spans="2:45" ht="15.75">
      <c r="B10" s="760"/>
      <c r="C10" s="762"/>
      <c r="D10" s="762"/>
      <c r="E10" s="762"/>
      <c r="F10" s="762"/>
      <c r="G10" s="762"/>
      <c r="H10" s="762"/>
      <c r="I10" s="762"/>
      <c r="J10" s="762"/>
      <c r="K10" s="724" t="s">
        <v>422</v>
      </c>
      <c r="L10" s="724"/>
      <c r="M10" s="724"/>
      <c r="N10" s="724"/>
      <c r="O10" s="724"/>
      <c r="P10" s="724"/>
      <c r="Q10" s="724"/>
      <c r="R10" s="724"/>
      <c r="S10" s="724" t="s">
        <v>423</v>
      </c>
      <c r="T10" s="724"/>
      <c r="U10" s="724"/>
      <c r="V10" s="724"/>
      <c r="W10" s="724"/>
      <c r="X10" s="724"/>
      <c r="Y10" s="724"/>
      <c r="Z10" s="724"/>
      <c r="AA10" s="724" t="s">
        <v>424</v>
      </c>
      <c r="AB10" s="724"/>
      <c r="AC10" s="724"/>
      <c r="AD10" s="724"/>
      <c r="AE10" s="724"/>
      <c r="AF10" s="724"/>
      <c r="AG10" s="724"/>
      <c r="AH10" s="724"/>
      <c r="AI10" s="724" t="s">
        <v>425</v>
      </c>
      <c r="AJ10" s="724"/>
      <c r="AK10" s="724"/>
      <c r="AL10" s="724"/>
      <c r="AM10" s="724"/>
      <c r="AN10" s="724"/>
      <c r="AO10" s="724"/>
      <c r="AP10" s="724"/>
      <c r="AQ10" s="722"/>
      <c r="AR10" s="723"/>
      <c r="AS10" s="723"/>
    </row>
    <row r="11" spans="2:45" ht="15.75">
      <c r="B11" s="760"/>
      <c r="C11" s="762"/>
      <c r="D11" s="762"/>
      <c r="E11" s="762"/>
      <c r="F11" s="762"/>
      <c r="G11" s="762"/>
      <c r="H11" s="762"/>
      <c r="I11" s="762"/>
      <c r="J11" s="762"/>
      <c r="K11" s="724" t="s">
        <v>353</v>
      </c>
      <c r="L11" s="724"/>
      <c r="M11" s="724" t="s">
        <v>354</v>
      </c>
      <c r="N11" s="724"/>
      <c r="O11" s="728" t="s">
        <v>355</v>
      </c>
      <c r="P11" s="729"/>
      <c r="Q11" s="726" t="s">
        <v>356</v>
      </c>
      <c r="R11" s="727"/>
      <c r="S11" s="724" t="s">
        <v>429</v>
      </c>
      <c r="T11" s="724"/>
      <c r="U11" s="724" t="s">
        <v>358</v>
      </c>
      <c r="V11" s="724"/>
      <c r="W11" s="724" t="s">
        <v>359</v>
      </c>
      <c r="X11" s="724"/>
      <c r="Y11" s="726" t="s">
        <v>356</v>
      </c>
      <c r="Z11" s="727"/>
      <c r="AA11" s="724" t="s">
        <v>360</v>
      </c>
      <c r="AB11" s="724"/>
      <c r="AC11" s="724" t="s">
        <v>361</v>
      </c>
      <c r="AD11" s="724"/>
      <c r="AE11" s="724" t="s">
        <v>362</v>
      </c>
      <c r="AF11" s="724"/>
      <c r="AG11" s="726" t="s">
        <v>356</v>
      </c>
      <c r="AH11" s="727"/>
      <c r="AI11" s="724" t="s">
        <v>363</v>
      </c>
      <c r="AJ11" s="724"/>
      <c r="AK11" s="724" t="s">
        <v>364</v>
      </c>
      <c r="AL11" s="724"/>
      <c r="AM11" s="724" t="s">
        <v>365</v>
      </c>
      <c r="AN11" s="724"/>
      <c r="AO11" s="726" t="s">
        <v>426</v>
      </c>
      <c r="AP11" s="727"/>
      <c r="AQ11" s="722"/>
      <c r="AR11" s="723"/>
      <c r="AS11" s="723"/>
    </row>
    <row r="12" spans="2:45" ht="13.5">
      <c r="B12" s="761"/>
      <c r="C12" s="763"/>
      <c r="D12" s="763"/>
      <c r="E12" s="763"/>
      <c r="F12" s="763"/>
      <c r="G12" s="763"/>
      <c r="H12" s="763"/>
      <c r="I12" s="763"/>
      <c r="J12" s="763"/>
      <c r="K12" s="241" t="s">
        <v>366</v>
      </c>
      <c r="L12" s="242" t="s">
        <v>367</v>
      </c>
      <c r="M12" s="241" t="s">
        <v>366</v>
      </c>
      <c r="N12" s="242" t="s">
        <v>367</v>
      </c>
      <c r="O12" s="241" t="s">
        <v>366</v>
      </c>
      <c r="P12" s="242" t="s">
        <v>367</v>
      </c>
      <c r="Q12" s="243" t="s">
        <v>366</v>
      </c>
      <c r="R12" s="244" t="s">
        <v>367</v>
      </c>
      <c r="S12" s="241" t="s">
        <v>366</v>
      </c>
      <c r="T12" s="242" t="s">
        <v>367</v>
      </c>
      <c r="U12" s="241" t="s">
        <v>366</v>
      </c>
      <c r="V12" s="242" t="s">
        <v>367</v>
      </c>
      <c r="W12" s="241" t="s">
        <v>366</v>
      </c>
      <c r="X12" s="242" t="s">
        <v>367</v>
      </c>
      <c r="Y12" s="243" t="s">
        <v>366</v>
      </c>
      <c r="Z12" s="244" t="s">
        <v>367</v>
      </c>
      <c r="AA12" s="241" t="s">
        <v>366</v>
      </c>
      <c r="AB12" s="242" t="s">
        <v>367</v>
      </c>
      <c r="AC12" s="241" t="s">
        <v>366</v>
      </c>
      <c r="AD12" s="242" t="s">
        <v>367</v>
      </c>
      <c r="AE12" s="241" t="s">
        <v>366</v>
      </c>
      <c r="AF12" s="242" t="s">
        <v>367</v>
      </c>
      <c r="AG12" s="243" t="s">
        <v>366</v>
      </c>
      <c r="AH12" s="244" t="s">
        <v>367</v>
      </c>
      <c r="AI12" s="241" t="s">
        <v>366</v>
      </c>
      <c r="AJ12" s="242" t="s">
        <v>367</v>
      </c>
      <c r="AK12" s="241" t="s">
        <v>366</v>
      </c>
      <c r="AL12" s="242" t="s">
        <v>367</v>
      </c>
      <c r="AM12" s="241" t="s">
        <v>366</v>
      </c>
      <c r="AN12" s="242" t="s">
        <v>367</v>
      </c>
      <c r="AO12" s="243" t="s">
        <v>366</v>
      </c>
      <c r="AP12" s="244" t="s">
        <v>367</v>
      </c>
      <c r="AQ12" s="722"/>
      <c r="AR12" s="723"/>
      <c r="AS12" s="723"/>
    </row>
    <row r="13" spans="2:45" ht="114">
      <c r="B13" s="751" t="s">
        <v>806</v>
      </c>
      <c r="C13" s="345" t="s">
        <v>929</v>
      </c>
      <c r="D13" s="346">
        <v>2</v>
      </c>
      <c r="E13" s="347" t="s">
        <v>807</v>
      </c>
      <c r="F13" s="348" t="s">
        <v>808</v>
      </c>
      <c r="G13" s="297" t="s">
        <v>611</v>
      </c>
      <c r="H13" s="298" t="s">
        <v>809</v>
      </c>
      <c r="I13" s="304" t="s">
        <v>810</v>
      </c>
      <c r="J13" s="280" t="s">
        <v>996</v>
      </c>
      <c r="K13" s="351">
        <v>0</v>
      </c>
      <c r="L13" s="328"/>
      <c r="M13" s="351">
        <v>0</v>
      </c>
      <c r="N13" s="328"/>
      <c r="O13" s="351">
        <v>0</v>
      </c>
      <c r="P13" s="328"/>
      <c r="Q13" s="353">
        <f t="shared" ref="Q13:R16" si="0">K13+M13+O13</f>
        <v>0</v>
      </c>
      <c r="R13" s="353">
        <f t="shared" si="0"/>
        <v>0</v>
      </c>
      <c r="S13" s="351">
        <v>0</v>
      </c>
      <c r="T13" s="264"/>
      <c r="U13" s="351">
        <v>0</v>
      </c>
      <c r="V13" s="264"/>
      <c r="W13" s="351">
        <v>1</v>
      </c>
      <c r="X13" s="264"/>
      <c r="Y13" s="353">
        <f>S13+U13+W13</f>
        <v>1</v>
      </c>
      <c r="Z13" s="353">
        <f>T13+V13+X13</f>
        <v>0</v>
      </c>
      <c r="AA13" s="351">
        <v>0</v>
      </c>
      <c r="AB13" s="328"/>
      <c r="AC13" s="351">
        <v>0</v>
      </c>
      <c r="AD13" s="328"/>
      <c r="AE13" s="351">
        <v>0</v>
      </c>
      <c r="AF13" s="328"/>
      <c r="AG13" s="353">
        <f t="shared" ref="AG13:AH15" si="1">AA13+AC13+AE13</f>
        <v>0</v>
      </c>
      <c r="AH13" s="353">
        <f t="shared" si="1"/>
        <v>0</v>
      </c>
      <c r="AI13" s="351">
        <v>0</v>
      </c>
      <c r="AJ13" s="328"/>
      <c r="AK13" s="351">
        <v>1</v>
      </c>
      <c r="AL13" s="328"/>
      <c r="AM13" s="351">
        <v>0</v>
      </c>
      <c r="AN13" s="328"/>
      <c r="AO13" s="353">
        <f t="shared" ref="AO13:AP16" si="2">AI13+AK13+AM13</f>
        <v>1</v>
      </c>
      <c r="AP13" s="353">
        <f t="shared" si="2"/>
        <v>0</v>
      </c>
      <c r="AQ13" s="353">
        <f t="shared" ref="AQ13:AR15" si="3">+Q13+Y13+AG13+AO13</f>
        <v>2</v>
      </c>
      <c r="AR13" s="353">
        <f t="shared" si="3"/>
        <v>0</v>
      </c>
      <c r="AS13" s="340">
        <f>IF(AND(AR13&gt;0,AQ13&gt;0),AR13/AQ13,0)</f>
        <v>0</v>
      </c>
    </row>
    <row r="14" spans="2:45" ht="114">
      <c r="B14" s="752"/>
      <c r="C14" s="329" t="s">
        <v>930</v>
      </c>
      <c r="D14" s="346">
        <v>2</v>
      </c>
      <c r="E14" s="349" t="s">
        <v>811</v>
      </c>
      <c r="F14" s="349" t="s">
        <v>812</v>
      </c>
      <c r="G14" s="297">
        <v>1</v>
      </c>
      <c r="H14" s="350" t="s">
        <v>813</v>
      </c>
      <c r="I14" s="304" t="s">
        <v>810</v>
      </c>
      <c r="J14" s="280" t="s">
        <v>996</v>
      </c>
      <c r="K14" s="351">
        <v>0</v>
      </c>
      <c r="L14" s="264"/>
      <c r="M14" s="351">
        <v>0</v>
      </c>
      <c r="N14" s="264"/>
      <c r="O14" s="351">
        <v>0</v>
      </c>
      <c r="P14" s="264"/>
      <c r="Q14" s="353">
        <f t="shared" si="0"/>
        <v>0</v>
      </c>
      <c r="R14" s="353">
        <f t="shared" si="0"/>
        <v>0</v>
      </c>
      <c r="S14" s="351">
        <v>0</v>
      </c>
      <c r="T14" s="264"/>
      <c r="U14" s="351">
        <v>0</v>
      </c>
      <c r="V14" s="264"/>
      <c r="W14" s="351">
        <v>0</v>
      </c>
      <c r="X14" s="264"/>
      <c r="Y14" s="353">
        <f>S14+U14+W14</f>
        <v>0</v>
      </c>
      <c r="Z14" s="353">
        <v>0</v>
      </c>
      <c r="AA14" s="351">
        <v>1</v>
      </c>
      <c r="AB14" s="264"/>
      <c r="AC14" s="358">
        <v>0</v>
      </c>
      <c r="AD14" s="264"/>
      <c r="AE14" s="351">
        <v>0</v>
      </c>
      <c r="AF14" s="330"/>
      <c r="AG14" s="360">
        <f t="shared" si="1"/>
        <v>1</v>
      </c>
      <c r="AH14" s="360">
        <f t="shared" si="1"/>
        <v>0</v>
      </c>
      <c r="AI14" s="351">
        <v>0</v>
      </c>
      <c r="AJ14" s="264"/>
      <c r="AK14" s="358">
        <v>1</v>
      </c>
      <c r="AL14" s="264"/>
      <c r="AM14" s="351">
        <v>0</v>
      </c>
      <c r="AN14" s="264"/>
      <c r="AO14" s="353">
        <f t="shared" si="2"/>
        <v>1</v>
      </c>
      <c r="AP14" s="361">
        <f t="shared" si="2"/>
        <v>0</v>
      </c>
      <c r="AQ14" s="353">
        <f t="shared" si="3"/>
        <v>2</v>
      </c>
      <c r="AR14" s="353">
        <f t="shared" si="3"/>
        <v>0</v>
      </c>
      <c r="AS14" s="340">
        <f>IF(AND(AR14&gt;0,AQ14&gt;0),AR14/AQ14,0)</f>
        <v>0</v>
      </c>
    </row>
    <row r="15" spans="2:45" ht="256.5">
      <c r="B15" s="753"/>
      <c r="C15" s="331" t="s">
        <v>969</v>
      </c>
      <c r="D15" s="347" t="s">
        <v>814</v>
      </c>
      <c r="E15" s="332" t="s">
        <v>970</v>
      </c>
      <c r="F15" s="332" t="s">
        <v>971</v>
      </c>
      <c r="G15" s="297" t="s">
        <v>611</v>
      </c>
      <c r="H15" s="298" t="s">
        <v>972</v>
      </c>
      <c r="I15" s="304" t="s">
        <v>973</v>
      </c>
      <c r="J15" s="280" t="s">
        <v>996</v>
      </c>
      <c r="K15" s="352">
        <v>0</v>
      </c>
      <c r="L15" s="247"/>
      <c r="M15" s="352">
        <v>0</v>
      </c>
      <c r="N15" s="247"/>
      <c r="O15" s="352">
        <v>0</v>
      </c>
      <c r="P15" s="247"/>
      <c r="Q15" s="357">
        <f t="shared" si="0"/>
        <v>0</v>
      </c>
      <c r="R15" s="357">
        <f t="shared" si="0"/>
        <v>0</v>
      </c>
      <c r="S15" s="352">
        <v>0</v>
      </c>
      <c r="T15" s="247"/>
      <c r="U15" s="352">
        <v>0</v>
      </c>
      <c r="V15" s="247"/>
      <c r="W15" s="355">
        <v>0.3</v>
      </c>
      <c r="X15" s="246"/>
      <c r="Y15" s="356">
        <f>S15+U15+W15</f>
        <v>0.3</v>
      </c>
      <c r="Z15" s="357">
        <f>T15+V15+X15</f>
        <v>0</v>
      </c>
      <c r="AA15" s="352">
        <v>0</v>
      </c>
      <c r="AB15" s="247"/>
      <c r="AC15" s="352">
        <v>0</v>
      </c>
      <c r="AD15" s="247"/>
      <c r="AE15" s="359">
        <v>0.35</v>
      </c>
      <c r="AF15" s="249"/>
      <c r="AG15" s="357">
        <f t="shared" si="1"/>
        <v>0.35</v>
      </c>
      <c r="AH15" s="357">
        <f t="shared" si="1"/>
        <v>0</v>
      </c>
      <c r="AI15" s="352">
        <v>0</v>
      </c>
      <c r="AJ15" s="247"/>
      <c r="AK15" s="355">
        <v>0.35</v>
      </c>
      <c r="AL15" s="246"/>
      <c r="AM15" s="352">
        <v>0</v>
      </c>
      <c r="AN15" s="247"/>
      <c r="AO15" s="361">
        <f t="shared" si="2"/>
        <v>0.35</v>
      </c>
      <c r="AP15" s="361">
        <f t="shared" si="2"/>
        <v>0</v>
      </c>
      <c r="AQ15" s="362">
        <f t="shared" si="3"/>
        <v>0.99999999999999989</v>
      </c>
      <c r="AR15" s="362">
        <f t="shared" si="3"/>
        <v>0</v>
      </c>
      <c r="AS15" s="340">
        <f>IF(AND(AR15&gt;0,AQ15&gt;0),AR15/AQ15,0)</f>
        <v>0</v>
      </c>
    </row>
    <row r="16" spans="2:45" ht="23.25" hidden="1">
      <c r="B16" s="333"/>
      <c r="C16" s="333"/>
      <c r="D16" s="327"/>
      <c r="E16" s="334"/>
      <c r="F16" s="276"/>
      <c r="G16" s="277"/>
      <c r="H16" s="278"/>
      <c r="I16" s="279"/>
      <c r="J16" s="280"/>
      <c r="K16" s="247">
        <v>0</v>
      </c>
      <c r="L16" s="247">
        <v>0</v>
      </c>
      <c r="M16" s="247">
        <v>0</v>
      </c>
      <c r="N16" s="247">
        <v>0</v>
      </c>
      <c r="O16" s="247">
        <v>0</v>
      </c>
      <c r="P16" s="247">
        <v>0</v>
      </c>
      <c r="Q16" s="252">
        <f t="shared" si="0"/>
        <v>0</v>
      </c>
      <c r="R16" s="252">
        <f t="shared" si="0"/>
        <v>0</v>
      </c>
      <c r="S16" s="247">
        <v>0</v>
      </c>
      <c r="T16" s="247">
        <v>0</v>
      </c>
      <c r="U16" s="247">
        <v>0</v>
      </c>
      <c r="V16" s="247">
        <v>0</v>
      </c>
      <c r="W16" s="247">
        <v>0</v>
      </c>
      <c r="X16" s="247">
        <v>0</v>
      </c>
      <c r="Y16" s="252">
        <f>S16+U16+W16</f>
        <v>0</v>
      </c>
      <c r="Z16" s="252">
        <f>T16+V16+X16</f>
        <v>0</v>
      </c>
      <c r="AA16" s="247">
        <v>0</v>
      </c>
      <c r="AB16" s="247">
        <v>0</v>
      </c>
      <c r="AC16" s="247">
        <v>0</v>
      </c>
      <c r="AD16" s="247">
        <v>0</v>
      </c>
      <c r="AE16" s="249">
        <v>0</v>
      </c>
      <c r="AF16" s="249">
        <v>0</v>
      </c>
      <c r="AG16" s="252">
        <f>AA16+AC16+AE16</f>
        <v>0</v>
      </c>
      <c r="AH16" s="252">
        <f>AB16+AD16+AF16</f>
        <v>0</v>
      </c>
      <c r="AI16" s="247">
        <v>0</v>
      </c>
      <c r="AJ16" s="247">
        <v>0</v>
      </c>
      <c r="AK16" s="247">
        <v>0</v>
      </c>
      <c r="AL16" s="247">
        <v>0</v>
      </c>
      <c r="AM16" s="247">
        <v>0</v>
      </c>
      <c r="AN16" s="247">
        <v>0</v>
      </c>
      <c r="AO16" s="252">
        <f t="shared" si="2"/>
        <v>0</v>
      </c>
      <c r="AP16" s="252">
        <f t="shared" si="2"/>
        <v>0</v>
      </c>
      <c r="AQ16" s="335">
        <f>Q16+Y16+AG16+AO16</f>
        <v>0</v>
      </c>
      <c r="AR16" s="254">
        <f>R16+Z16+AH16+AP16</f>
        <v>0</v>
      </c>
      <c r="AS16" s="251">
        <f>IF(AND(AR16&gt;0,AQ16&gt;0),AR16/AQ16,0)</f>
        <v>0</v>
      </c>
    </row>
    <row r="17" spans="2:45" ht="23.25">
      <c r="B17" s="732"/>
      <c r="C17" s="733"/>
      <c r="D17" s="733"/>
      <c r="E17" s="733"/>
      <c r="F17" s="733"/>
      <c r="G17" s="733"/>
      <c r="H17" s="733"/>
      <c r="I17" s="733"/>
      <c r="J17" s="733"/>
      <c r="K17" s="733"/>
      <c r="L17" s="733"/>
      <c r="M17" s="733"/>
      <c r="N17" s="733"/>
      <c r="O17" s="733"/>
      <c r="P17" s="733"/>
      <c r="Q17" s="733"/>
      <c r="R17" s="733"/>
      <c r="S17" s="733"/>
      <c r="T17" s="733"/>
      <c r="U17" s="733"/>
      <c r="V17" s="733"/>
      <c r="W17" s="733"/>
      <c r="X17" s="733"/>
      <c r="Y17" s="733"/>
      <c r="Z17" s="733"/>
      <c r="AA17" s="733"/>
      <c r="AB17" s="733"/>
      <c r="AC17" s="733"/>
      <c r="AD17" s="733"/>
      <c r="AE17" s="733"/>
      <c r="AF17" s="733"/>
      <c r="AG17" s="733"/>
      <c r="AH17" s="733"/>
      <c r="AI17" s="733"/>
      <c r="AJ17" s="733"/>
      <c r="AK17" s="733"/>
      <c r="AL17" s="733"/>
      <c r="AM17" s="733"/>
      <c r="AN17" s="733"/>
      <c r="AO17" s="733"/>
      <c r="AP17" s="733"/>
      <c r="AQ17" s="733"/>
      <c r="AR17" s="734"/>
      <c r="AS17" s="265">
        <f>AVERAGE(AS13:AS16)</f>
        <v>0</v>
      </c>
    </row>
    <row r="18" spans="2:45" ht="17.25">
      <c r="B18" s="7"/>
      <c r="C18" s="7"/>
      <c r="D18" s="13"/>
      <c r="E18" s="7"/>
      <c r="F18" s="7"/>
      <c r="G18" s="7"/>
      <c r="H18" s="7"/>
      <c r="I18" s="7"/>
      <c r="J18" s="8"/>
    </row>
    <row r="19" spans="2:45" ht="15.75">
      <c r="B19" s="266" t="s">
        <v>185</v>
      </c>
      <c r="C19" s="754"/>
      <c r="D19" s="755"/>
      <c r="E19" s="755"/>
      <c r="F19" s="755"/>
      <c r="G19" s="755"/>
      <c r="H19" s="755"/>
      <c r="I19" s="755"/>
      <c r="J19" s="756"/>
    </row>
    <row r="20" spans="2:45" ht="17.25">
      <c r="B20" s="7"/>
      <c r="C20" s="528"/>
      <c r="D20" s="528"/>
      <c r="E20" s="528"/>
      <c r="F20" s="528"/>
      <c r="G20" s="528"/>
      <c r="H20" s="528"/>
      <c r="I20" s="528"/>
      <c r="J20" s="528"/>
    </row>
    <row r="21" spans="2:45" ht="43.5" customHeight="1">
      <c r="B21" s="267" t="s">
        <v>428</v>
      </c>
      <c r="C21" s="747" t="s">
        <v>977</v>
      </c>
      <c r="D21" s="748"/>
      <c r="E21" s="7"/>
      <c r="F21" s="7"/>
      <c r="G21" s="268" t="s">
        <v>372</v>
      </c>
      <c r="H21" s="749" t="s">
        <v>976</v>
      </c>
      <c r="I21" s="750"/>
      <c r="J21" s="750"/>
    </row>
    <row r="22" spans="2:45" ht="17.25">
      <c r="B22" s="7"/>
      <c r="C22" s="7"/>
      <c r="D22" s="13"/>
      <c r="E22" s="7"/>
      <c r="F22" s="7"/>
      <c r="G22" s="7"/>
      <c r="H22" s="7"/>
      <c r="I22" s="7"/>
      <c r="J22" s="8"/>
    </row>
    <row r="23" spans="2:45" ht="17.25">
      <c r="B23" s="7"/>
      <c r="C23" s="7"/>
      <c r="D23" s="13"/>
      <c r="E23" s="7"/>
      <c r="F23" s="7"/>
      <c r="G23" s="7"/>
      <c r="H23" s="7"/>
      <c r="I23" s="7"/>
      <c r="J23" s="8"/>
    </row>
    <row r="24" spans="2:45" ht="17.25">
      <c r="B24" s="7"/>
      <c r="C24" s="7"/>
      <c r="D24" s="13"/>
      <c r="E24" s="7"/>
      <c r="F24" s="7"/>
      <c r="G24" s="7"/>
      <c r="H24" s="7"/>
      <c r="I24" s="7"/>
      <c r="J24" s="8"/>
    </row>
    <row r="25" spans="2:45" ht="17.25">
      <c r="B25" s="7"/>
      <c r="C25" s="7"/>
      <c r="D25" s="13"/>
      <c r="E25" s="516"/>
      <c r="F25" s="516"/>
      <c r="G25" s="516"/>
      <c r="H25" s="516"/>
      <c r="I25" s="269"/>
      <c r="J25" s="7"/>
    </row>
    <row r="26" spans="2:45" ht="17.25">
      <c r="B26" s="7"/>
      <c r="C26" s="7"/>
      <c r="D26" s="13"/>
      <c r="E26" s="7"/>
      <c r="F26" s="7"/>
      <c r="G26" s="8"/>
      <c r="H26" s="7"/>
      <c r="I26" s="7"/>
      <c r="J26" s="7"/>
    </row>
    <row r="27" spans="2:45" ht="17.25">
      <c r="B27" s="7"/>
      <c r="C27" s="7"/>
      <c r="D27" s="13"/>
      <c r="E27" s="516"/>
      <c r="F27" s="516"/>
      <c r="G27" s="516"/>
      <c r="H27" s="516"/>
      <c r="I27" s="269"/>
      <c r="J27" s="7"/>
    </row>
    <row r="28" spans="2:45" ht="17.25">
      <c r="B28" s="7"/>
      <c r="C28" s="7"/>
      <c r="D28" s="13"/>
      <c r="E28" s="7"/>
      <c r="F28" s="7"/>
      <c r="G28" s="8"/>
      <c r="H28" s="7"/>
      <c r="I28" s="7"/>
      <c r="J28" s="7"/>
    </row>
    <row r="29" spans="2:45" ht="17.25">
      <c r="B29" s="7"/>
      <c r="C29" s="7"/>
      <c r="D29" s="13"/>
      <c r="E29" s="516"/>
      <c r="F29" s="516"/>
      <c r="G29" s="516"/>
      <c r="H29" s="516"/>
      <c r="I29" s="269"/>
      <c r="J29" s="7"/>
    </row>
  </sheetData>
  <sheetProtection algorithmName="SHA-512" hashValue="PKKaCICvg6LIS4kXhubujTrIQObIPd6CBtpXInrvdmutZeGYaeL7+5Z06FiAxYJGr91ljGyfoKbW1LSyWvrPdg==" saltValue="jmp+ipqmKOhvJnQ19w0kDQ==" spinCount="100000" sheet="1" objects="1" scenarios="1" formatCells="0" formatColumns="0" formatRows="0"/>
  <mergeCells count="49">
    <mergeCell ref="AR7:AS7"/>
    <mergeCell ref="B2:B6"/>
    <mergeCell ref="C2:AQ6"/>
    <mergeCell ref="AR2:AS2"/>
    <mergeCell ref="AR5:AS5"/>
    <mergeCell ref="AR6:AS6"/>
    <mergeCell ref="AQ8:AS8"/>
    <mergeCell ref="B9:B12"/>
    <mergeCell ref="C9:C12"/>
    <mergeCell ref="D9:D12"/>
    <mergeCell ref="E9:E12"/>
    <mergeCell ref="F9:F12"/>
    <mergeCell ref="G9:G12"/>
    <mergeCell ref="H9:H12"/>
    <mergeCell ref="I9:I12"/>
    <mergeCell ref="J9:J12"/>
    <mergeCell ref="K9:AP9"/>
    <mergeCell ref="AQ9:AQ12"/>
    <mergeCell ref="AR9:AR12"/>
    <mergeCell ref="AS9:AS12"/>
    <mergeCell ref="K10:R10"/>
    <mergeCell ref="S10:Z10"/>
    <mergeCell ref="AA10:AH10"/>
    <mergeCell ref="AI10:AP10"/>
    <mergeCell ref="K11:L11"/>
    <mergeCell ref="M11:N11"/>
    <mergeCell ref="C20:J20"/>
    <mergeCell ref="AA11:AB11"/>
    <mergeCell ref="AC11:AD11"/>
    <mergeCell ref="AE11:AF11"/>
    <mergeCell ref="AG11:AH11"/>
    <mergeCell ref="O11:P11"/>
    <mergeCell ref="Q11:R11"/>
    <mergeCell ref="S11:T11"/>
    <mergeCell ref="U11:V11"/>
    <mergeCell ref="W11:X11"/>
    <mergeCell ref="Y11:Z11"/>
    <mergeCell ref="AM11:AN11"/>
    <mergeCell ref="AO11:AP11"/>
    <mergeCell ref="B13:B15"/>
    <mergeCell ref="B17:AR17"/>
    <mergeCell ref="C19:J19"/>
    <mergeCell ref="AI11:AJ11"/>
    <mergeCell ref="AK11:AL11"/>
    <mergeCell ref="C21:D21"/>
    <mergeCell ref="H21:J21"/>
    <mergeCell ref="E25:H25"/>
    <mergeCell ref="E27:H27"/>
    <mergeCell ref="E29:H29"/>
  </mergeCells>
  <conditionalFormatting sqref="AS13:AS16">
    <cfRule type="cellIs" dxfId="128" priority="1" operator="between">
      <formula>0.7</formula>
      <formula>1</formula>
    </cfRule>
    <cfRule type="cellIs" dxfId="127" priority="2" operator="between">
      <formula>0.51</formula>
      <formula>0.69</formula>
    </cfRule>
    <cfRule type="cellIs" dxfId="126" priority="3" operator="between">
      <formula>0</formula>
      <formula>0.5</formula>
    </cfRule>
  </conditionalFormatting>
  <pageMargins left="0.7" right="0.7" top="0.75" bottom="0.75" header="0.3" footer="0.3"/>
  <pageSetup orientation="portrait" horizontalDpi="4294967295" verticalDpi="4294967295"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S30"/>
  <sheetViews>
    <sheetView showGridLines="0" zoomScale="70" zoomScaleNormal="70" workbookViewId="0">
      <selection activeCell="E13" sqref="E13"/>
    </sheetView>
  </sheetViews>
  <sheetFormatPr baseColWidth="10" defaultColWidth="17.28515625" defaultRowHeight="15" customHeight="1"/>
  <cols>
    <col min="1" max="1" width="4.28515625" style="5" customWidth="1"/>
    <col min="2" max="2" width="28.42578125" style="9" customWidth="1"/>
    <col min="3" max="3" width="33.28515625" style="9" customWidth="1"/>
    <col min="4" max="4" width="26" style="14" customWidth="1"/>
    <col min="5" max="5" width="30.7109375" style="9" customWidth="1"/>
    <col min="6" max="6" width="29.5703125" style="9" customWidth="1"/>
    <col min="7" max="7" width="24.28515625" style="9" customWidth="1"/>
    <col min="8" max="8" width="28.5703125" style="9" customWidth="1"/>
    <col min="9" max="9" width="50" style="9" customWidth="1"/>
    <col min="10" max="10" width="28.5703125" style="11" customWidth="1"/>
    <col min="11" max="21" width="14.28515625" style="1" customWidth="1"/>
    <col min="22" max="22" width="14.28515625" style="5" customWidth="1"/>
    <col min="23" max="29" width="14.28515625" style="1" customWidth="1"/>
    <col min="30" max="30" width="14.28515625" style="5" customWidth="1"/>
    <col min="31" max="34" width="14.28515625" style="1" customWidth="1"/>
    <col min="35" max="42" width="14.28515625" style="5" customWidth="1"/>
    <col min="43" max="43" width="14.85546875" style="1" customWidth="1"/>
    <col min="44" max="45" width="15" style="1" customWidth="1"/>
    <col min="46" max="16384" width="17.28515625" style="1"/>
  </cols>
  <sheetData>
    <row r="1" spans="1:45" s="5" customFormat="1" ht="15" customHeight="1" thickBot="1">
      <c r="B1" s="9"/>
      <c r="C1" s="9"/>
      <c r="D1" s="14"/>
      <c r="E1" s="9"/>
      <c r="F1" s="9"/>
      <c r="G1" s="9"/>
      <c r="H1" s="9"/>
      <c r="I1" s="9"/>
      <c r="J1" s="11"/>
    </row>
    <row r="2" spans="1:45" s="4" customFormat="1" ht="16.5" customHeight="1">
      <c r="A2" s="5"/>
      <c r="B2" s="788"/>
      <c r="C2" s="795" t="s">
        <v>455</v>
      </c>
      <c r="D2" s="796"/>
      <c r="E2" s="796"/>
      <c r="F2" s="796"/>
      <c r="G2" s="796"/>
      <c r="H2" s="796"/>
      <c r="I2" s="796"/>
      <c r="J2" s="796"/>
      <c r="K2" s="796"/>
      <c r="L2" s="796"/>
      <c r="M2" s="796"/>
      <c r="N2" s="796"/>
      <c r="O2" s="796"/>
      <c r="P2" s="796"/>
      <c r="Q2" s="796"/>
      <c r="R2" s="796"/>
      <c r="S2" s="796"/>
      <c r="T2" s="796"/>
      <c r="U2" s="796"/>
      <c r="V2" s="796"/>
      <c r="W2" s="796"/>
      <c r="X2" s="796"/>
      <c r="Y2" s="796"/>
      <c r="Z2" s="796"/>
      <c r="AA2" s="796"/>
      <c r="AB2" s="796"/>
      <c r="AC2" s="796"/>
      <c r="AD2" s="796"/>
      <c r="AE2" s="796"/>
      <c r="AF2" s="796"/>
      <c r="AG2" s="796"/>
      <c r="AH2" s="796"/>
      <c r="AI2" s="796"/>
      <c r="AJ2" s="796"/>
      <c r="AK2" s="796"/>
      <c r="AL2" s="796"/>
      <c r="AM2" s="796"/>
      <c r="AN2" s="796"/>
      <c r="AO2" s="796"/>
      <c r="AP2" s="796"/>
      <c r="AQ2" s="797"/>
      <c r="AR2" s="807" t="s">
        <v>435</v>
      </c>
      <c r="AS2" s="808"/>
    </row>
    <row r="3" spans="1:45" s="5" customFormat="1" ht="16.5" customHeight="1">
      <c r="B3" s="789"/>
      <c r="C3" s="798"/>
      <c r="D3" s="799"/>
      <c r="E3" s="799"/>
      <c r="F3" s="799"/>
      <c r="G3" s="799"/>
      <c r="H3" s="799"/>
      <c r="I3" s="799"/>
      <c r="J3" s="799"/>
      <c r="K3" s="799"/>
      <c r="L3" s="799"/>
      <c r="M3" s="799"/>
      <c r="N3" s="799"/>
      <c r="O3" s="799"/>
      <c r="P3" s="799"/>
      <c r="Q3" s="799"/>
      <c r="R3" s="799"/>
      <c r="S3" s="799"/>
      <c r="T3" s="799"/>
      <c r="U3" s="799"/>
      <c r="V3" s="799"/>
      <c r="W3" s="799"/>
      <c r="X3" s="799"/>
      <c r="Y3" s="799"/>
      <c r="Z3" s="799"/>
      <c r="AA3" s="799"/>
      <c r="AB3" s="799"/>
      <c r="AC3" s="799"/>
      <c r="AD3" s="799"/>
      <c r="AE3" s="799"/>
      <c r="AF3" s="799"/>
      <c r="AG3" s="799"/>
      <c r="AH3" s="799"/>
      <c r="AI3" s="799"/>
      <c r="AJ3" s="799"/>
      <c r="AK3" s="799"/>
      <c r="AL3" s="799"/>
      <c r="AM3" s="799"/>
      <c r="AN3" s="799"/>
      <c r="AO3" s="799"/>
      <c r="AP3" s="799"/>
      <c r="AQ3" s="800"/>
      <c r="AR3" s="112" t="s">
        <v>432</v>
      </c>
      <c r="AS3" s="113" t="s">
        <v>433</v>
      </c>
    </row>
    <row r="4" spans="1:45" s="5" customFormat="1" ht="16.5" customHeight="1">
      <c r="B4" s="789"/>
      <c r="C4" s="798"/>
      <c r="D4" s="799"/>
      <c r="E4" s="799"/>
      <c r="F4" s="799"/>
      <c r="G4" s="799"/>
      <c r="H4" s="799"/>
      <c r="I4" s="799"/>
      <c r="J4" s="799"/>
      <c r="K4" s="799"/>
      <c r="L4" s="799"/>
      <c r="M4" s="799"/>
      <c r="N4" s="799"/>
      <c r="O4" s="799"/>
      <c r="P4" s="799"/>
      <c r="Q4" s="799"/>
      <c r="R4" s="799"/>
      <c r="S4" s="799"/>
      <c r="T4" s="799"/>
      <c r="U4" s="799"/>
      <c r="V4" s="799"/>
      <c r="W4" s="799"/>
      <c r="X4" s="799"/>
      <c r="Y4" s="799"/>
      <c r="Z4" s="799"/>
      <c r="AA4" s="799"/>
      <c r="AB4" s="799"/>
      <c r="AC4" s="799"/>
      <c r="AD4" s="799"/>
      <c r="AE4" s="799"/>
      <c r="AF4" s="799"/>
      <c r="AG4" s="799"/>
      <c r="AH4" s="799"/>
      <c r="AI4" s="799"/>
      <c r="AJ4" s="799"/>
      <c r="AK4" s="799"/>
      <c r="AL4" s="799"/>
      <c r="AM4" s="799"/>
      <c r="AN4" s="799"/>
      <c r="AO4" s="799"/>
      <c r="AP4" s="799"/>
      <c r="AQ4" s="800"/>
      <c r="AR4" s="114">
        <v>3</v>
      </c>
      <c r="AS4" s="115" t="s">
        <v>498</v>
      </c>
    </row>
    <row r="5" spans="1:45" s="5" customFormat="1" ht="16.5" customHeight="1">
      <c r="B5" s="789"/>
      <c r="C5" s="798"/>
      <c r="D5" s="799"/>
      <c r="E5" s="799"/>
      <c r="F5" s="799"/>
      <c r="G5" s="799"/>
      <c r="H5" s="799"/>
      <c r="I5" s="799"/>
      <c r="J5" s="799"/>
      <c r="K5" s="799"/>
      <c r="L5" s="799"/>
      <c r="M5" s="799"/>
      <c r="N5" s="799"/>
      <c r="O5" s="799"/>
      <c r="P5" s="799"/>
      <c r="Q5" s="799"/>
      <c r="R5" s="799"/>
      <c r="S5" s="799"/>
      <c r="T5" s="799"/>
      <c r="U5" s="799"/>
      <c r="V5" s="799"/>
      <c r="W5" s="799"/>
      <c r="X5" s="799"/>
      <c r="Y5" s="799"/>
      <c r="Z5" s="799"/>
      <c r="AA5" s="799"/>
      <c r="AB5" s="799"/>
      <c r="AC5" s="799"/>
      <c r="AD5" s="799"/>
      <c r="AE5" s="799"/>
      <c r="AF5" s="799"/>
      <c r="AG5" s="799"/>
      <c r="AH5" s="799"/>
      <c r="AI5" s="799"/>
      <c r="AJ5" s="799"/>
      <c r="AK5" s="799"/>
      <c r="AL5" s="799"/>
      <c r="AM5" s="799"/>
      <c r="AN5" s="799"/>
      <c r="AO5" s="799"/>
      <c r="AP5" s="799"/>
      <c r="AQ5" s="800"/>
      <c r="AR5" s="791" t="s">
        <v>434</v>
      </c>
      <c r="AS5" s="792"/>
    </row>
    <row r="6" spans="1:45" s="4" customFormat="1" ht="16.5" customHeight="1" thickBot="1">
      <c r="A6" s="5"/>
      <c r="B6" s="790"/>
      <c r="C6" s="801"/>
      <c r="D6" s="802"/>
      <c r="E6" s="802"/>
      <c r="F6" s="802"/>
      <c r="G6" s="802"/>
      <c r="H6" s="802"/>
      <c r="I6" s="802"/>
      <c r="J6" s="802"/>
      <c r="K6" s="802"/>
      <c r="L6" s="802"/>
      <c r="M6" s="802"/>
      <c r="N6" s="802"/>
      <c r="O6" s="802"/>
      <c r="P6" s="802"/>
      <c r="Q6" s="802"/>
      <c r="R6" s="802"/>
      <c r="S6" s="802"/>
      <c r="T6" s="802"/>
      <c r="U6" s="802"/>
      <c r="V6" s="802"/>
      <c r="W6" s="802"/>
      <c r="X6" s="802"/>
      <c r="Y6" s="802"/>
      <c r="Z6" s="802"/>
      <c r="AA6" s="802"/>
      <c r="AB6" s="802"/>
      <c r="AC6" s="802"/>
      <c r="AD6" s="802"/>
      <c r="AE6" s="802"/>
      <c r="AF6" s="802"/>
      <c r="AG6" s="802"/>
      <c r="AH6" s="802"/>
      <c r="AI6" s="802"/>
      <c r="AJ6" s="802"/>
      <c r="AK6" s="802"/>
      <c r="AL6" s="802"/>
      <c r="AM6" s="802"/>
      <c r="AN6" s="802"/>
      <c r="AO6" s="802"/>
      <c r="AP6" s="802"/>
      <c r="AQ6" s="803"/>
      <c r="AR6" s="793" t="s">
        <v>496</v>
      </c>
      <c r="AS6" s="794"/>
    </row>
    <row r="7" spans="1:45" s="4" customFormat="1" ht="14.25" customHeight="1">
      <c r="A7" s="5"/>
      <c r="B7" s="6"/>
      <c r="C7" s="6"/>
      <c r="D7" s="12"/>
      <c r="E7" s="6"/>
      <c r="F7" s="6"/>
      <c r="G7" s="6"/>
      <c r="H7" s="6"/>
      <c r="I7" s="6"/>
      <c r="J7" s="10"/>
      <c r="V7" s="5"/>
      <c r="AD7" s="5"/>
      <c r="AI7" s="5"/>
      <c r="AJ7" s="5"/>
      <c r="AK7" s="5"/>
      <c r="AL7" s="5"/>
      <c r="AM7" s="5"/>
      <c r="AN7" s="5"/>
      <c r="AO7" s="5"/>
      <c r="AP7" s="5"/>
      <c r="AR7" s="809"/>
      <c r="AS7" s="810"/>
    </row>
    <row r="8" spans="1:45" ht="15" customHeight="1">
      <c r="B8" s="104"/>
      <c r="C8" s="105"/>
      <c r="D8" s="105"/>
      <c r="E8" s="105"/>
      <c r="F8" s="105"/>
      <c r="G8" s="105"/>
      <c r="H8" s="105"/>
      <c r="I8" s="105"/>
      <c r="J8" s="105"/>
      <c r="K8" s="105"/>
      <c r="L8" s="105"/>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05"/>
      <c r="AP8" s="105"/>
      <c r="AQ8" s="811"/>
      <c r="AR8" s="812"/>
      <c r="AS8" s="813"/>
    </row>
    <row r="9" spans="1:45" ht="13.5" customHeight="1">
      <c r="B9" s="825" t="s">
        <v>431</v>
      </c>
      <c r="C9" s="782" t="s">
        <v>430</v>
      </c>
      <c r="D9" s="782" t="s">
        <v>459</v>
      </c>
      <c r="E9" s="782" t="s">
        <v>462</v>
      </c>
      <c r="F9" s="782" t="s">
        <v>463</v>
      </c>
      <c r="G9" s="782" t="s">
        <v>427</v>
      </c>
      <c r="H9" s="782" t="s">
        <v>421</v>
      </c>
      <c r="I9" s="782" t="s">
        <v>491</v>
      </c>
      <c r="J9" s="782" t="s">
        <v>7</v>
      </c>
      <c r="K9" s="721" t="s">
        <v>346</v>
      </c>
      <c r="L9" s="721"/>
      <c r="M9" s="721"/>
      <c r="N9" s="721"/>
      <c r="O9" s="721"/>
      <c r="P9" s="721"/>
      <c r="Q9" s="721"/>
      <c r="R9" s="721"/>
      <c r="S9" s="721"/>
      <c r="T9" s="721"/>
      <c r="U9" s="721"/>
      <c r="V9" s="721"/>
      <c r="W9" s="721"/>
      <c r="X9" s="721"/>
      <c r="Y9" s="721"/>
      <c r="Z9" s="721"/>
      <c r="AA9" s="721"/>
      <c r="AB9" s="721"/>
      <c r="AC9" s="721"/>
      <c r="AD9" s="721"/>
      <c r="AE9" s="721"/>
      <c r="AF9" s="721"/>
      <c r="AG9" s="721"/>
      <c r="AH9" s="721"/>
      <c r="AI9" s="721"/>
      <c r="AJ9" s="721"/>
      <c r="AK9" s="721"/>
      <c r="AL9" s="721"/>
      <c r="AM9" s="721"/>
      <c r="AN9" s="721"/>
      <c r="AO9" s="721"/>
      <c r="AP9" s="721"/>
      <c r="AQ9" s="823" t="s">
        <v>347</v>
      </c>
      <c r="AR9" s="824" t="s">
        <v>348</v>
      </c>
      <c r="AS9" s="824" t="s">
        <v>378</v>
      </c>
    </row>
    <row r="10" spans="1:45" s="5" customFormat="1" ht="13.5" customHeight="1">
      <c r="B10" s="825"/>
      <c r="C10" s="782"/>
      <c r="D10" s="782"/>
      <c r="E10" s="782"/>
      <c r="F10" s="782"/>
      <c r="G10" s="782"/>
      <c r="H10" s="782"/>
      <c r="I10" s="782"/>
      <c r="J10" s="782"/>
      <c r="K10" s="546" t="s">
        <v>422</v>
      </c>
      <c r="L10" s="546"/>
      <c r="M10" s="546"/>
      <c r="N10" s="546"/>
      <c r="O10" s="546"/>
      <c r="P10" s="546"/>
      <c r="Q10" s="546"/>
      <c r="R10" s="546"/>
      <c r="S10" s="546" t="s">
        <v>423</v>
      </c>
      <c r="T10" s="546"/>
      <c r="U10" s="546"/>
      <c r="V10" s="546"/>
      <c r="W10" s="546"/>
      <c r="X10" s="546"/>
      <c r="Y10" s="546"/>
      <c r="Z10" s="546"/>
      <c r="AA10" s="546" t="s">
        <v>424</v>
      </c>
      <c r="AB10" s="546"/>
      <c r="AC10" s="546"/>
      <c r="AD10" s="546"/>
      <c r="AE10" s="546"/>
      <c r="AF10" s="546"/>
      <c r="AG10" s="546"/>
      <c r="AH10" s="546"/>
      <c r="AI10" s="546" t="s">
        <v>425</v>
      </c>
      <c r="AJ10" s="546"/>
      <c r="AK10" s="546"/>
      <c r="AL10" s="546"/>
      <c r="AM10" s="546"/>
      <c r="AN10" s="546"/>
      <c r="AO10" s="546"/>
      <c r="AP10" s="546"/>
      <c r="AQ10" s="823"/>
      <c r="AR10" s="824"/>
      <c r="AS10" s="824"/>
    </row>
    <row r="11" spans="1:45" s="5" customFormat="1" ht="17.25" customHeight="1">
      <c r="B11" s="825"/>
      <c r="C11" s="782"/>
      <c r="D11" s="782"/>
      <c r="E11" s="782"/>
      <c r="F11" s="782"/>
      <c r="G11" s="782"/>
      <c r="H11" s="782"/>
      <c r="I11" s="782"/>
      <c r="J11" s="782"/>
      <c r="K11" s="546" t="s">
        <v>353</v>
      </c>
      <c r="L11" s="546"/>
      <c r="M11" s="546" t="s">
        <v>354</v>
      </c>
      <c r="N11" s="546"/>
      <c r="O11" s="784" t="s">
        <v>355</v>
      </c>
      <c r="P11" s="785"/>
      <c r="Q11" s="786" t="s">
        <v>356</v>
      </c>
      <c r="R11" s="787"/>
      <c r="S11" s="546" t="s">
        <v>429</v>
      </c>
      <c r="T11" s="546"/>
      <c r="U11" s="546" t="s">
        <v>358</v>
      </c>
      <c r="V11" s="546"/>
      <c r="W11" s="546" t="s">
        <v>359</v>
      </c>
      <c r="X11" s="546"/>
      <c r="Y11" s="786" t="s">
        <v>356</v>
      </c>
      <c r="Z11" s="787"/>
      <c r="AA11" s="546" t="s">
        <v>360</v>
      </c>
      <c r="AB11" s="546"/>
      <c r="AC11" s="546" t="s">
        <v>361</v>
      </c>
      <c r="AD11" s="546"/>
      <c r="AE11" s="546" t="s">
        <v>362</v>
      </c>
      <c r="AF11" s="546"/>
      <c r="AG11" s="786" t="s">
        <v>356</v>
      </c>
      <c r="AH11" s="787"/>
      <c r="AI11" s="546" t="s">
        <v>363</v>
      </c>
      <c r="AJ11" s="546"/>
      <c r="AK11" s="546" t="s">
        <v>364</v>
      </c>
      <c r="AL11" s="546"/>
      <c r="AM11" s="546" t="s">
        <v>365</v>
      </c>
      <c r="AN11" s="546"/>
      <c r="AO11" s="786" t="s">
        <v>426</v>
      </c>
      <c r="AP11" s="787"/>
      <c r="AQ11" s="823"/>
      <c r="AR11" s="824"/>
      <c r="AS11" s="824"/>
    </row>
    <row r="12" spans="1:45" s="5" customFormat="1" ht="15.75" customHeight="1">
      <c r="B12" s="720"/>
      <c r="C12" s="783"/>
      <c r="D12" s="783"/>
      <c r="E12" s="783"/>
      <c r="F12" s="783"/>
      <c r="G12" s="783"/>
      <c r="H12" s="783"/>
      <c r="I12" s="783"/>
      <c r="J12" s="783"/>
      <c r="K12" s="116" t="s">
        <v>366</v>
      </c>
      <c r="L12" s="117" t="s">
        <v>367</v>
      </c>
      <c r="M12" s="116" t="s">
        <v>366</v>
      </c>
      <c r="N12" s="117" t="s">
        <v>367</v>
      </c>
      <c r="O12" s="116" t="s">
        <v>366</v>
      </c>
      <c r="P12" s="117" t="s">
        <v>367</v>
      </c>
      <c r="Q12" s="118" t="s">
        <v>366</v>
      </c>
      <c r="R12" s="119" t="s">
        <v>367</v>
      </c>
      <c r="S12" s="116" t="s">
        <v>366</v>
      </c>
      <c r="T12" s="117" t="s">
        <v>367</v>
      </c>
      <c r="U12" s="116" t="s">
        <v>366</v>
      </c>
      <c r="V12" s="117" t="s">
        <v>367</v>
      </c>
      <c r="W12" s="116" t="s">
        <v>366</v>
      </c>
      <c r="X12" s="117" t="s">
        <v>367</v>
      </c>
      <c r="Y12" s="118" t="s">
        <v>366</v>
      </c>
      <c r="Z12" s="119" t="s">
        <v>367</v>
      </c>
      <c r="AA12" s="116" t="s">
        <v>366</v>
      </c>
      <c r="AB12" s="117" t="s">
        <v>367</v>
      </c>
      <c r="AC12" s="116" t="s">
        <v>366</v>
      </c>
      <c r="AD12" s="117" t="s">
        <v>367</v>
      </c>
      <c r="AE12" s="116" t="s">
        <v>366</v>
      </c>
      <c r="AF12" s="117" t="s">
        <v>367</v>
      </c>
      <c r="AG12" s="118" t="s">
        <v>366</v>
      </c>
      <c r="AH12" s="119" t="s">
        <v>367</v>
      </c>
      <c r="AI12" s="116" t="s">
        <v>366</v>
      </c>
      <c r="AJ12" s="117" t="s">
        <v>367</v>
      </c>
      <c r="AK12" s="116" t="s">
        <v>366</v>
      </c>
      <c r="AL12" s="117" t="s">
        <v>367</v>
      </c>
      <c r="AM12" s="116" t="s">
        <v>366</v>
      </c>
      <c r="AN12" s="117" t="s">
        <v>367</v>
      </c>
      <c r="AO12" s="118" t="s">
        <v>366</v>
      </c>
      <c r="AP12" s="119" t="s">
        <v>367</v>
      </c>
      <c r="AQ12" s="823"/>
      <c r="AR12" s="824"/>
      <c r="AS12" s="824"/>
    </row>
    <row r="13" spans="1:45" s="2" customFormat="1" ht="150" customHeight="1">
      <c r="A13" s="5"/>
      <c r="B13" s="817" t="s">
        <v>699</v>
      </c>
      <c r="C13" s="372" t="s">
        <v>931</v>
      </c>
      <c r="D13" s="373">
        <v>1</v>
      </c>
      <c r="E13" s="374" t="s">
        <v>932</v>
      </c>
      <c r="F13" s="375" t="s">
        <v>510</v>
      </c>
      <c r="G13" s="508">
        <v>1</v>
      </c>
      <c r="H13" s="377" t="s">
        <v>511</v>
      </c>
      <c r="I13" s="378" t="s">
        <v>933</v>
      </c>
      <c r="J13" s="379" t="s">
        <v>994</v>
      </c>
      <c r="K13" s="381">
        <v>1</v>
      </c>
      <c r="L13" s="152"/>
      <c r="M13" s="381">
        <v>1</v>
      </c>
      <c r="N13" s="152"/>
      <c r="O13" s="381">
        <v>1</v>
      </c>
      <c r="P13" s="152"/>
      <c r="Q13" s="153">
        <f>(K13+M13+O13)/3</f>
        <v>1</v>
      </c>
      <c r="R13" s="153">
        <f>(L13+N13+P13)/3</f>
        <v>0</v>
      </c>
      <c r="S13" s="381">
        <v>1</v>
      </c>
      <c r="T13" s="152"/>
      <c r="U13" s="381">
        <v>1</v>
      </c>
      <c r="V13" s="152"/>
      <c r="W13" s="381">
        <v>1</v>
      </c>
      <c r="X13" s="152"/>
      <c r="Y13" s="153">
        <f>(S13+U13+W13)/3</f>
        <v>1</v>
      </c>
      <c r="Z13" s="153">
        <f>(T13+V13+X13)/3</f>
        <v>0</v>
      </c>
      <c r="AA13" s="381">
        <v>1</v>
      </c>
      <c r="AB13" s="152"/>
      <c r="AC13" s="381">
        <v>0</v>
      </c>
      <c r="AD13" s="152"/>
      <c r="AE13" s="382">
        <v>1</v>
      </c>
      <c r="AF13" s="152"/>
      <c r="AG13" s="153">
        <f>(AA13+AC13+AE13)/2</f>
        <v>1</v>
      </c>
      <c r="AH13" s="153">
        <f>(AB13+AD13+AF13)/2</f>
        <v>0</v>
      </c>
      <c r="AI13" s="381">
        <v>1</v>
      </c>
      <c r="AJ13" s="152"/>
      <c r="AK13" s="381">
        <v>0</v>
      </c>
      <c r="AL13" s="152"/>
      <c r="AM13" s="381">
        <v>0</v>
      </c>
      <c r="AN13" s="152"/>
      <c r="AO13" s="153">
        <f t="shared" ref="AO13:AP17" si="0">AI13+AK13+AM13</f>
        <v>1</v>
      </c>
      <c r="AP13" s="153">
        <f t="shared" si="0"/>
        <v>0</v>
      </c>
      <c r="AQ13" s="153">
        <f>(Q13+Y13+AG13+AO13)/4</f>
        <v>1</v>
      </c>
      <c r="AR13" s="153">
        <f>R13+Z13+AH13+AP13</f>
        <v>0</v>
      </c>
      <c r="AS13" s="107">
        <f>IF(AND(AR13&gt;0,AQ13&gt;0),AR13/AQ13,0)</f>
        <v>0</v>
      </c>
    </row>
    <row r="14" spans="1:45" s="5" customFormat="1" ht="150" customHeight="1">
      <c r="B14" s="818"/>
      <c r="C14" s="372" t="s">
        <v>847</v>
      </c>
      <c r="D14" s="373">
        <v>1</v>
      </c>
      <c r="E14" s="374" t="s">
        <v>514</v>
      </c>
      <c r="F14" s="375" t="s">
        <v>510</v>
      </c>
      <c r="G14" s="508">
        <v>1</v>
      </c>
      <c r="H14" s="377" t="s">
        <v>512</v>
      </c>
      <c r="I14" s="378" t="s">
        <v>516</v>
      </c>
      <c r="J14" s="379" t="s">
        <v>994</v>
      </c>
      <c r="K14" s="381">
        <v>0</v>
      </c>
      <c r="L14" s="152"/>
      <c r="M14" s="381">
        <v>1</v>
      </c>
      <c r="N14" s="152"/>
      <c r="O14" s="381">
        <v>1</v>
      </c>
      <c r="P14" s="152"/>
      <c r="Q14" s="153">
        <f t="shared" ref="Q14:R17" si="1">(K14+M14+O14)/2</f>
        <v>1</v>
      </c>
      <c r="R14" s="153">
        <f t="shared" si="1"/>
        <v>0</v>
      </c>
      <c r="S14" s="381">
        <v>1</v>
      </c>
      <c r="T14" s="152"/>
      <c r="U14" s="381">
        <v>1</v>
      </c>
      <c r="V14" s="152"/>
      <c r="W14" s="381">
        <v>0</v>
      </c>
      <c r="X14" s="152"/>
      <c r="Y14" s="153">
        <f>(S14+U14+W14)/2</f>
        <v>1</v>
      </c>
      <c r="Z14" s="153">
        <f>(T14+V14+X14)/2</f>
        <v>0</v>
      </c>
      <c r="AA14" s="381">
        <v>1</v>
      </c>
      <c r="AB14" s="152"/>
      <c r="AC14" s="381">
        <v>0</v>
      </c>
      <c r="AD14" s="152"/>
      <c r="AE14" s="382">
        <v>1</v>
      </c>
      <c r="AF14" s="152"/>
      <c r="AG14" s="153">
        <f>(AA14+AC14+AE14)/2</f>
        <v>1</v>
      </c>
      <c r="AH14" s="153">
        <f>(AB14+AD14+AF14)/2</f>
        <v>0</v>
      </c>
      <c r="AI14" s="381">
        <v>0</v>
      </c>
      <c r="AJ14" s="152"/>
      <c r="AK14" s="381">
        <v>1</v>
      </c>
      <c r="AL14" s="152"/>
      <c r="AM14" s="381">
        <v>0</v>
      </c>
      <c r="AN14" s="152"/>
      <c r="AO14" s="153">
        <f t="shared" si="0"/>
        <v>1</v>
      </c>
      <c r="AP14" s="153">
        <f t="shared" si="0"/>
        <v>0</v>
      </c>
      <c r="AQ14" s="153">
        <f>(Q14+Y14+AG14+AO14)/4</f>
        <v>1</v>
      </c>
      <c r="AR14" s="153">
        <f>R14+Z14+AH14+AP14</f>
        <v>0</v>
      </c>
      <c r="AS14" s="107">
        <f>IF(AND(AR14&gt;0,AQ14&gt;0),AR14/AQ14,0)</f>
        <v>0</v>
      </c>
    </row>
    <row r="15" spans="1:45" s="5" customFormat="1" ht="150" customHeight="1">
      <c r="B15" s="818"/>
      <c r="C15" s="372" t="s">
        <v>848</v>
      </c>
      <c r="D15" s="373">
        <v>1</v>
      </c>
      <c r="E15" s="374" t="s">
        <v>513</v>
      </c>
      <c r="F15" s="375" t="s">
        <v>510</v>
      </c>
      <c r="G15" s="376" t="s">
        <v>611</v>
      </c>
      <c r="H15" s="377" t="s">
        <v>1026</v>
      </c>
      <c r="I15" s="378" t="s">
        <v>515</v>
      </c>
      <c r="J15" s="379" t="s">
        <v>994</v>
      </c>
      <c r="K15" s="381">
        <v>0</v>
      </c>
      <c r="L15" s="152"/>
      <c r="M15" s="381">
        <v>1</v>
      </c>
      <c r="N15" s="152"/>
      <c r="O15" s="381">
        <v>1</v>
      </c>
      <c r="P15" s="152"/>
      <c r="Q15" s="153">
        <f t="shared" si="1"/>
        <v>1</v>
      </c>
      <c r="R15" s="153">
        <f t="shared" si="1"/>
        <v>0</v>
      </c>
      <c r="S15" s="381">
        <v>1</v>
      </c>
      <c r="T15" s="152"/>
      <c r="U15" s="381">
        <v>1</v>
      </c>
      <c r="V15" s="152"/>
      <c r="W15" s="381">
        <v>0</v>
      </c>
      <c r="X15" s="152"/>
      <c r="Y15" s="153">
        <f>(S15+U15+W15)/2</f>
        <v>1</v>
      </c>
      <c r="Z15" s="153">
        <f>(T15+V15+X15)/2</f>
        <v>0</v>
      </c>
      <c r="AA15" s="381">
        <v>0</v>
      </c>
      <c r="AB15" s="152"/>
      <c r="AC15" s="381">
        <v>1</v>
      </c>
      <c r="AD15" s="152"/>
      <c r="AE15" s="382">
        <v>0</v>
      </c>
      <c r="AF15" s="152"/>
      <c r="AG15" s="153">
        <f>AA15+AC15+AE15</f>
        <v>1</v>
      </c>
      <c r="AH15" s="153">
        <f>AB15+AD15+AF15</f>
        <v>0</v>
      </c>
      <c r="AI15" s="381">
        <v>1</v>
      </c>
      <c r="AJ15" s="152"/>
      <c r="AK15" s="381">
        <v>1</v>
      </c>
      <c r="AL15" s="152"/>
      <c r="AM15" s="381">
        <v>0</v>
      </c>
      <c r="AN15" s="152"/>
      <c r="AO15" s="153">
        <f>(AI15+AK15+AM15)/2</f>
        <v>1</v>
      </c>
      <c r="AP15" s="153">
        <f>(AJ15+AL15+AN15)/2</f>
        <v>0</v>
      </c>
      <c r="AQ15" s="153">
        <f>(Q15+Y15+AG15+AO15)/4</f>
        <v>1</v>
      </c>
      <c r="AR15" s="153">
        <f>R15+Z15+AH15+AP15</f>
        <v>0</v>
      </c>
      <c r="AS15" s="107">
        <f>IF(AND(AR15&gt;0,AQ15&gt;0),AR15/AQ15,0)</f>
        <v>0</v>
      </c>
    </row>
    <row r="16" spans="1:45" s="5" customFormat="1" ht="198" customHeight="1">
      <c r="B16" s="818"/>
      <c r="C16" s="372" t="s">
        <v>849</v>
      </c>
      <c r="D16" s="373">
        <v>1</v>
      </c>
      <c r="E16" s="374" t="s">
        <v>517</v>
      </c>
      <c r="F16" s="375" t="s">
        <v>510</v>
      </c>
      <c r="G16" s="376" t="s">
        <v>611</v>
      </c>
      <c r="H16" s="377" t="s">
        <v>512</v>
      </c>
      <c r="I16" s="378" t="s">
        <v>518</v>
      </c>
      <c r="J16" s="379" t="s">
        <v>994</v>
      </c>
      <c r="K16" s="381">
        <v>0</v>
      </c>
      <c r="L16" s="152"/>
      <c r="M16" s="381">
        <v>1</v>
      </c>
      <c r="N16" s="152"/>
      <c r="O16" s="381">
        <v>1</v>
      </c>
      <c r="P16" s="152"/>
      <c r="Q16" s="153">
        <f t="shared" si="1"/>
        <v>1</v>
      </c>
      <c r="R16" s="153">
        <f t="shared" si="1"/>
        <v>0</v>
      </c>
      <c r="S16" s="381">
        <v>1</v>
      </c>
      <c r="T16" s="152"/>
      <c r="U16" s="381">
        <v>0</v>
      </c>
      <c r="V16" s="152"/>
      <c r="W16" s="381">
        <v>1</v>
      </c>
      <c r="X16" s="152"/>
      <c r="Y16" s="153">
        <f>(S16+W16)/2</f>
        <v>1</v>
      </c>
      <c r="Z16" s="153">
        <f>T16+V16+X16</f>
        <v>0</v>
      </c>
      <c r="AA16" s="381">
        <v>0</v>
      </c>
      <c r="AB16" s="152"/>
      <c r="AC16" s="381">
        <v>1</v>
      </c>
      <c r="AD16" s="152"/>
      <c r="AE16" s="382">
        <v>0</v>
      </c>
      <c r="AF16" s="152"/>
      <c r="AG16" s="153">
        <f>AA16+AC16+AE16</f>
        <v>1</v>
      </c>
      <c r="AH16" s="153">
        <f>AB16+AD16+AF16</f>
        <v>0</v>
      </c>
      <c r="AI16" s="381">
        <v>0</v>
      </c>
      <c r="AJ16" s="152"/>
      <c r="AK16" s="381">
        <v>1</v>
      </c>
      <c r="AL16" s="152"/>
      <c r="AM16" s="381">
        <v>0</v>
      </c>
      <c r="AN16" s="152"/>
      <c r="AO16" s="153">
        <f t="shared" si="0"/>
        <v>1</v>
      </c>
      <c r="AP16" s="153">
        <f t="shared" si="0"/>
        <v>0</v>
      </c>
      <c r="AQ16" s="153">
        <f>(Q16+Y16+AG16+AO16)/4</f>
        <v>1</v>
      </c>
      <c r="AR16" s="153">
        <f>R16+Z16+AH16+AP16</f>
        <v>0</v>
      </c>
      <c r="AS16" s="107">
        <f>IF(AND(AR16&gt;0,AQ16&gt;0),AR16/AQ16,0)</f>
        <v>0</v>
      </c>
    </row>
    <row r="17" spans="2:45" s="5" customFormat="1" ht="190.5" customHeight="1">
      <c r="B17" s="819"/>
      <c r="C17" s="380" t="s">
        <v>850</v>
      </c>
      <c r="D17" s="373">
        <v>1</v>
      </c>
      <c r="E17" s="374" t="s">
        <v>519</v>
      </c>
      <c r="F17" s="375" t="s">
        <v>510</v>
      </c>
      <c r="G17" s="376" t="s">
        <v>611</v>
      </c>
      <c r="H17" s="377" t="s">
        <v>512</v>
      </c>
      <c r="I17" s="378" t="s">
        <v>520</v>
      </c>
      <c r="J17" s="379" t="s">
        <v>994</v>
      </c>
      <c r="K17" s="381">
        <v>0</v>
      </c>
      <c r="L17" s="152"/>
      <c r="M17" s="381">
        <v>1</v>
      </c>
      <c r="N17" s="152"/>
      <c r="O17" s="381">
        <v>1</v>
      </c>
      <c r="P17" s="152"/>
      <c r="Q17" s="153">
        <f t="shared" si="1"/>
        <v>1</v>
      </c>
      <c r="R17" s="153">
        <f t="shared" si="1"/>
        <v>0</v>
      </c>
      <c r="S17" s="381">
        <v>0</v>
      </c>
      <c r="T17" s="152"/>
      <c r="U17" s="381">
        <v>1</v>
      </c>
      <c r="V17" s="152"/>
      <c r="W17" s="381">
        <v>1</v>
      </c>
      <c r="X17" s="152"/>
      <c r="Y17" s="153">
        <f>(S17+U17+W17)/2</f>
        <v>1</v>
      </c>
      <c r="Z17" s="153">
        <f>T17+V17+X17</f>
        <v>0</v>
      </c>
      <c r="AA17" s="381">
        <v>1</v>
      </c>
      <c r="AB17" s="152"/>
      <c r="AC17" s="381">
        <v>1</v>
      </c>
      <c r="AD17" s="152"/>
      <c r="AE17" s="382">
        <v>0</v>
      </c>
      <c r="AF17" s="152"/>
      <c r="AG17" s="153">
        <f>(AA17+AC17+AE17)/2</f>
        <v>1</v>
      </c>
      <c r="AH17" s="153">
        <f>(AB17+AD17+AF17)/2</f>
        <v>0</v>
      </c>
      <c r="AI17" s="381">
        <v>0</v>
      </c>
      <c r="AJ17" s="152"/>
      <c r="AK17" s="381">
        <v>1</v>
      </c>
      <c r="AL17" s="152"/>
      <c r="AM17" s="381">
        <v>0</v>
      </c>
      <c r="AN17" s="152"/>
      <c r="AO17" s="153">
        <f t="shared" si="0"/>
        <v>1</v>
      </c>
      <c r="AP17" s="153">
        <f t="shared" si="0"/>
        <v>0</v>
      </c>
      <c r="AQ17" s="153">
        <f>(Q17+Y17+AG17+AO17)/4</f>
        <v>1</v>
      </c>
      <c r="AR17" s="153">
        <f>R17+Z17+AH17+AP17</f>
        <v>0</v>
      </c>
      <c r="AS17" s="107">
        <f>IF(AND(AR17&gt;0,AQ17&gt;0),AR17/AQ17,0)</f>
        <v>0</v>
      </c>
    </row>
    <row r="18" spans="2:45" ht="23.25">
      <c r="B18" s="820" t="s">
        <v>377</v>
      </c>
      <c r="C18" s="821"/>
      <c r="D18" s="821"/>
      <c r="E18" s="821"/>
      <c r="F18" s="821"/>
      <c r="G18" s="821"/>
      <c r="H18" s="821"/>
      <c r="I18" s="821"/>
      <c r="J18" s="821"/>
      <c r="K18" s="821"/>
      <c r="L18" s="821"/>
      <c r="M18" s="821"/>
      <c r="N18" s="821"/>
      <c r="O18" s="821"/>
      <c r="P18" s="821"/>
      <c r="Q18" s="821"/>
      <c r="R18" s="821"/>
      <c r="S18" s="821"/>
      <c r="T18" s="821"/>
      <c r="U18" s="821"/>
      <c r="V18" s="821"/>
      <c r="W18" s="821"/>
      <c r="X18" s="821"/>
      <c r="Y18" s="821"/>
      <c r="Z18" s="821"/>
      <c r="AA18" s="821"/>
      <c r="AB18" s="821"/>
      <c r="AC18" s="821"/>
      <c r="AD18" s="821"/>
      <c r="AE18" s="821"/>
      <c r="AF18" s="821"/>
      <c r="AG18" s="821"/>
      <c r="AH18" s="821"/>
      <c r="AI18" s="821"/>
      <c r="AJ18" s="821"/>
      <c r="AK18" s="821"/>
      <c r="AL18" s="821"/>
      <c r="AM18" s="821"/>
      <c r="AN18" s="821"/>
      <c r="AO18" s="821"/>
      <c r="AP18" s="821"/>
      <c r="AQ18" s="821"/>
      <c r="AR18" s="822"/>
      <c r="AS18" s="108">
        <f>AVERAGE(AS13:AS17)</f>
        <v>0</v>
      </c>
    </row>
    <row r="19" spans="2:45" ht="17.25">
      <c r="B19" s="7"/>
      <c r="C19" s="7"/>
      <c r="D19" s="13"/>
      <c r="E19" s="7"/>
      <c r="F19" s="7"/>
      <c r="G19" s="7"/>
      <c r="H19" s="7"/>
      <c r="I19" s="7"/>
      <c r="J19" s="8"/>
    </row>
    <row r="20" spans="2:45" ht="30.75" customHeight="1">
      <c r="B20" s="148" t="s">
        <v>185</v>
      </c>
      <c r="C20" s="804" t="s">
        <v>521</v>
      </c>
      <c r="D20" s="805"/>
      <c r="E20" s="805"/>
      <c r="F20" s="805"/>
      <c r="G20" s="805"/>
      <c r="H20" s="805"/>
      <c r="I20" s="805"/>
      <c r="J20" s="806"/>
    </row>
    <row r="21" spans="2:45" ht="17.25">
      <c r="B21" s="7"/>
      <c r="C21" s="528"/>
      <c r="D21" s="528"/>
      <c r="E21" s="528"/>
      <c r="F21" s="528"/>
      <c r="G21" s="528"/>
      <c r="H21" s="528"/>
      <c r="I21" s="528"/>
      <c r="J21" s="528"/>
    </row>
    <row r="22" spans="2:45" ht="45.75" customHeight="1">
      <c r="B22" s="149" t="s">
        <v>428</v>
      </c>
      <c r="C22" s="816">
        <v>43812</v>
      </c>
      <c r="D22" s="748"/>
      <c r="E22" s="7"/>
      <c r="F22" s="7"/>
      <c r="G22" s="147" t="s">
        <v>372</v>
      </c>
      <c r="H22" s="814" t="s">
        <v>522</v>
      </c>
      <c r="I22" s="815"/>
      <c r="J22" s="815"/>
    </row>
    <row r="23" spans="2:45" ht="13.5" customHeight="1">
      <c r="B23" s="7"/>
      <c r="C23" s="7"/>
      <c r="D23" s="13"/>
      <c r="E23" s="7"/>
      <c r="F23" s="7"/>
      <c r="G23" s="7"/>
      <c r="H23" s="7"/>
      <c r="I23" s="7"/>
      <c r="J23" s="8"/>
    </row>
    <row r="24" spans="2:45" ht="15" customHeight="1">
      <c r="B24" s="7"/>
      <c r="C24" s="7"/>
      <c r="D24" s="13"/>
      <c r="E24" s="7"/>
      <c r="F24" s="7"/>
      <c r="G24" s="7"/>
      <c r="H24" s="7"/>
      <c r="I24" s="7"/>
      <c r="J24" s="8"/>
    </row>
    <row r="25" spans="2:45" ht="17.25">
      <c r="B25" s="7"/>
      <c r="C25" s="7"/>
      <c r="D25" s="13"/>
      <c r="E25" s="7"/>
      <c r="F25" s="7"/>
      <c r="G25" s="7"/>
      <c r="H25" s="7"/>
      <c r="I25" s="7"/>
      <c r="J25" s="8"/>
    </row>
    <row r="26" spans="2:45" ht="15" customHeight="1">
      <c r="B26" s="7"/>
      <c r="C26" s="7"/>
      <c r="D26" s="13"/>
      <c r="E26" s="516"/>
      <c r="F26" s="516"/>
      <c r="G26" s="516"/>
      <c r="H26" s="516"/>
      <c r="I26" s="103"/>
      <c r="J26" s="7"/>
    </row>
    <row r="27" spans="2:45" ht="15" customHeight="1">
      <c r="B27" s="7"/>
      <c r="C27" s="7"/>
      <c r="D27" s="13"/>
      <c r="E27" s="7"/>
      <c r="F27" s="7"/>
      <c r="G27" s="8"/>
      <c r="H27" s="7"/>
      <c r="I27" s="7"/>
      <c r="J27" s="7"/>
    </row>
    <row r="28" spans="2:45" ht="15" customHeight="1">
      <c r="B28" s="7"/>
      <c r="C28" s="7"/>
      <c r="D28" s="13"/>
      <c r="E28" s="516"/>
      <c r="F28" s="516"/>
      <c r="G28" s="516"/>
      <c r="H28" s="516"/>
      <c r="I28" s="103"/>
      <c r="J28" s="7"/>
    </row>
    <row r="29" spans="2:45" ht="15" customHeight="1">
      <c r="B29" s="7"/>
      <c r="C29" s="7"/>
      <c r="D29" s="13"/>
      <c r="E29" s="7"/>
      <c r="F29" s="7"/>
      <c r="G29" s="8"/>
      <c r="H29" s="7"/>
      <c r="I29" s="7"/>
      <c r="J29" s="7"/>
    </row>
    <row r="30" spans="2:45" ht="15" customHeight="1">
      <c r="B30" s="7"/>
      <c r="C30" s="7"/>
      <c r="D30" s="13"/>
      <c r="E30" s="516"/>
      <c r="F30" s="516"/>
      <c r="G30" s="516"/>
      <c r="H30" s="516"/>
      <c r="I30" s="103"/>
      <c r="J30" s="7"/>
    </row>
  </sheetData>
  <sheetProtection algorithmName="SHA-512" hashValue="q95nUd+SQLvbmZOpdmtWaorhO6O/wbjGlepO34SrqpufLucRV0fYzoVMNRncnEbQ3/yldHd3x5npDmO4f/3BJg==" saltValue="Ktn1RiH60YW3KekFvxJzyA==" spinCount="100000" sheet="1" objects="1" scenarios="1" formatCells="0" formatColumns="0" formatRows="0"/>
  <dataConsolidate/>
  <mergeCells count="49">
    <mergeCell ref="B13:B17"/>
    <mergeCell ref="B18:AR18"/>
    <mergeCell ref="AQ9:AQ12"/>
    <mergeCell ref="AR9:AR12"/>
    <mergeCell ref="AS9:AS12"/>
    <mergeCell ref="B9:B12"/>
    <mergeCell ref="C9:C12"/>
    <mergeCell ref="AA10:AH10"/>
    <mergeCell ref="K9:AP9"/>
    <mergeCell ref="D9:D12"/>
    <mergeCell ref="E9:E12"/>
    <mergeCell ref="F9:F12"/>
    <mergeCell ref="AK11:AL11"/>
    <mergeCell ref="AM11:AN11"/>
    <mergeCell ref="AG11:AH11"/>
    <mergeCell ref="AE11:AF11"/>
    <mergeCell ref="E30:H30"/>
    <mergeCell ref="C21:J21"/>
    <mergeCell ref="H22:J22"/>
    <mergeCell ref="E26:H26"/>
    <mergeCell ref="E28:H28"/>
    <mergeCell ref="C22:D22"/>
    <mergeCell ref="B2:B6"/>
    <mergeCell ref="AR5:AS5"/>
    <mergeCell ref="AR6:AS6"/>
    <mergeCell ref="C2:AQ6"/>
    <mergeCell ref="C20:J20"/>
    <mergeCell ref="AR2:AS2"/>
    <mergeCell ref="AR7:AS7"/>
    <mergeCell ref="AI10:AP10"/>
    <mergeCell ref="AQ8:AS8"/>
    <mergeCell ref="Q11:R11"/>
    <mergeCell ref="S11:T11"/>
    <mergeCell ref="AO11:AP11"/>
    <mergeCell ref="AI11:AJ11"/>
    <mergeCell ref="AC11:AD11"/>
    <mergeCell ref="K10:R10"/>
    <mergeCell ref="S10:Z10"/>
    <mergeCell ref="AA11:AB11"/>
    <mergeCell ref="G9:G12"/>
    <mergeCell ref="H9:H12"/>
    <mergeCell ref="J9:J12"/>
    <mergeCell ref="I9:I12"/>
    <mergeCell ref="U11:V11"/>
    <mergeCell ref="K11:L11"/>
    <mergeCell ref="M11:N11"/>
    <mergeCell ref="O11:P11"/>
    <mergeCell ref="W11:X11"/>
    <mergeCell ref="Y11:Z11"/>
  </mergeCells>
  <conditionalFormatting sqref="AS13">
    <cfRule type="cellIs" dxfId="125" priority="7" operator="between">
      <formula>0.7</formula>
      <formula>1</formula>
    </cfRule>
    <cfRule type="cellIs" dxfId="124" priority="8" operator="between">
      <formula>0.51</formula>
      <formula>0.69</formula>
    </cfRule>
    <cfRule type="cellIs" dxfId="123" priority="9" operator="between">
      <formula>0</formula>
      <formula>0.5</formula>
    </cfRule>
  </conditionalFormatting>
  <conditionalFormatting sqref="AS14:AS17">
    <cfRule type="cellIs" dxfId="122" priority="1" operator="between">
      <formula>0.7</formula>
      <formula>1</formula>
    </cfRule>
    <cfRule type="cellIs" dxfId="121" priority="2" operator="between">
      <formula>0.51</formula>
      <formula>0.69</formula>
    </cfRule>
    <cfRule type="cellIs" dxfId="120" priority="3" operator="between">
      <formula>0</formula>
      <formula>0.5</formula>
    </cfRule>
  </conditionalFormatting>
  <printOptions horizontalCentered="1" verticalCentered="1"/>
  <pageMargins left="0.78740157480314965" right="0.59055118110236227" top="0.74803149606299213" bottom="0.74803149606299213" header="0.31496062992125984" footer="0.31496062992125984"/>
  <pageSetup orientation="landscape" horizontalDpi="4294967295" verticalDpi="4294967295" r:id="rId1"/>
  <headerFooter>
    <oddFooter>&amp;R&amp;P de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AS31"/>
  <sheetViews>
    <sheetView showGridLines="0" zoomScale="55" zoomScaleNormal="55" workbookViewId="0">
      <selection activeCell="C13" sqref="C13"/>
    </sheetView>
  </sheetViews>
  <sheetFormatPr baseColWidth="10" defaultColWidth="17.28515625" defaultRowHeight="15" customHeight="1"/>
  <cols>
    <col min="1" max="1" width="4.28515625" style="5" customWidth="1"/>
    <col min="2" max="2" width="28.42578125" style="9" customWidth="1"/>
    <col min="3" max="3" width="28.5703125" style="9" customWidth="1"/>
    <col min="4" max="4" width="24.5703125" style="14" customWidth="1"/>
    <col min="5" max="5" width="24.85546875" style="9" customWidth="1"/>
    <col min="6" max="6" width="24.28515625" style="9" customWidth="1"/>
    <col min="7" max="7" width="21.42578125" style="9" customWidth="1"/>
    <col min="8" max="8" width="28.5703125" style="9" customWidth="1"/>
    <col min="9" max="9" width="50" style="9" customWidth="1"/>
    <col min="10" max="10" width="28.5703125" style="11" customWidth="1"/>
    <col min="11" max="42" width="14.28515625" style="5" customWidth="1"/>
    <col min="43" max="43" width="14.85546875" style="5" customWidth="1"/>
    <col min="44" max="45" width="15" style="5" customWidth="1"/>
    <col min="46" max="16384" width="17.28515625" style="5"/>
  </cols>
  <sheetData>
    <row r="1" spans="2:45" ht="18" thickBot="1"/>
    <row r="2" spans="2:45" ht="15.75">
      <c r="B2" s="788"/>
      <c r="C2" s="795" t="s">
        <v>455</v>
      </c>
      <c r="D2" s="796"/>
      <c r="E2" s="796"/>
      <c r="F2" s="796"/>
      <c r="G2" s="796"/>
      <c r="H2" s="796"/>
      <c r="I2" s="796"/>
      <c r="J2" s="796"/>
      <c r="K2" s="796"/>
      <c r="L2" s="796"/>
      <c r="M2" s="796"/>
      <c r="N2" s="796"/>
      <c r="O2" s="796"/>
      <c r="P2" s="796"/>
      <c r="Q2" s="796"/>
      <c r="R2" s="796"/>
      <c r="S2" s="796"/>
      <c r="T2" s="796"/>
      <c r="U2" s="796"/>
      <c r="V2" s="796"/>
      <c r="W2" s="796"/>
      <c r="X2" s="796"/>
      <c r="Y2" s="796"/>
      <c r="Z2" s="796"/>
      <c r="AA2" s="796"/>
      <c r="AB2" s="796"/>
      <c r="AC2" s="796"/>
      <c r="AD2" s="796"/>
      <c r="AE2" s="796"/>
      <c r="AF2" s="796"/>
      <c r="AG2" s="796"/>
      <c r="AH2" s="796"/>
      <c r="AI2" s="796"/>
      <c r="AJ2" s="796"/>
      <c r="AK2" s="796"/>
      <c r="AL2" s="796"/>
      <c r="AM2" s="796"/>
      <c r="AN2" s="796"/>
      <c r="AO2" s="796"/>
      <c r="AP2" s="796"/>
      <c r="AQ2" s="797"/>
      <c r="AR2" s="807" t="s">
        <v>435</v>
      </c>
      <c r="AS2" s="808"/>
    </row>
    <row r="3" spans="2:45" ht="15.75">
      <c r="B3" s="789"/>
      <c r="C3" s="826"/>
      <c r="D3" s="799"/>
      <c r="E3" s="799"/>
      <c r="F3" s="799"/>
      <c r="G3" s="799"/>
      <c r="H3" s="799"/>
      <c r="I3" s="799"/>
      <c r="J3" s="799"/>
      <c r="K3" s="799"/>
      <c r="L3" s="799"/>
      <c r="M3" s="799"/>
      <c r="N3" s="799"/>
      <c r="O3" s="799"/>
      <c r="P3" s="799"/>
      <c r="Q3" s="799"/>
      <c r="R3" s="799"/>
      <c r="S3" s="799"/>
      <c r="T3" s="799"/>
      <c r="U3" s="799"/>
      <c r="V3" s="799"/>
      <c r="W3" s="799"/>
      <c r="X3" s="799"/>
      <c r="Y3" s="799"/>
      <c r="Z3" s="799"/>
      <c r="AA3" s="799"/>
      <c r="AB3" s="799"/>
      <c r="AC3" s="799"/>
      <c r="AD3" s="799"/>
      <c r="AE3" s="799"/>
      <c r="AF3" s="799"/>
      <c r="AG3" s="799"/>
      <c r="AH3" s="799"/>
      <c r="AI3" s="799"/>
      <c r="AJ3" s="799"/>
      <c r="AK3" s="799"/>
      <c r="AL3" s="799"/>
      <c r="AM3" s="799"/>
      <c r="AN3" s="799"/>
      <c r="AO3" s="799"/>
      <c r="AP3" s="799"/>
      <c r="AQ3" s="800"/>
      <c r="AR3" s="259" t="s">
        <v>432</v>
      </c>
      <c r="AS3" s="260" t="s">
        <v>433</v>
      </c>
    </row>
    <row r="4" spans="2:45">
      <c r="B4" s="789"/>
      <c r="C4" s="826"/>
      <c r="D4" s="799"/>
      <c r="E4" s="799"/>
      <c r="F4" s="799"/>
      <c r="G4" s="799"/>
      <c r="H4" s="799"/>
      <c r="I4" s="799"/>
      <c r="J4" s="799"/>
      <c r="K4" s="799"/>
      <c r="L4" s="799"/>
      <c r="M4" s="799"/>
      <c r="N4" s="799"/>
      <c r="O4" s="799"/>
      <c r="P4" s="799"/>
      <c r="Q4" s="799"/>
      <c r="R4" s="799"/>
      <c r="S4" s="799"/>
      <c r="T4" s="799"/>
      <c r="U4" s="799"/>
      <c r="V4" s="799"/>
      <c r="W4" s="799"/>
      <c r="X4" s="799"/>
      <c r="Y4" s="799"/>
      <c r="Z4" s="799"/>
      <c r="AA4" s="799"/>
      <c r="AB4" s="799"/>
      <c r="AC4" s="799"/>
      <c r="AD4" s="799"/>
      <c r="AE4" s="799"/>
      <c r="AF4" s="799"/>
      <c r="AG4" s="799"/>
      <c r="AH4" s="799"/>
      <c r="AI4" s="799"/>
      <c r="AJ4" s="799"/>
      <c r="AK4" s="799"/>
      <c r="AL4" s="799"/>
      <c r="AM4" s="799"/>
      <c r="AN4" s="799"/>
      <c r="AO4" s="799"/>
      <c r="AP4" s="799"/>
      <c r="AQ4" s="800"/>
      <c r="AR4" s="114">
        <v>3</v>
      </c>
      <c r="AS4" s="115" t="s">
        <v>498</v>
      </c>
    </row>
    <row r="5" spans="2:45" ht="15.75">
      <c r="B5" s="789"/>
      <c r="C5" s="826"/>
      <c r="D5" s="799"/>
      <c r="E5" s="799"/>
      <c r="F5" s="799"/>
      <c r="G5" s="799"/>
      <c r="H5" s="799"/>
      <c r="I5" s="799"/>
      <c r="J5" s="799"/>
      <c r="K5" s="799"/>
      <c r="L5" s="799"/>
      <c r="M5" s="799"/>
      <c r="N5" s="799"/>
      <c r="O5" s="799"/>
      <c r="P5" s="799"/>
      <c r="Q5" s="799"/>
      <c r="R5" s="799"/>
      <c r="S5" s="799"/>
      <c r="T5" s="799"/>
      <c r="U5" s="799"/>
      <c r="V5" s="799"/>
      <c r="W5" s="799"/>
      <c r="X5" s="799"/>
      <c r="Y5" s="799"/>
      <c r="Z5" s="799"/>
      <c r="AA5" s="799"/>
      <c r="AB5" s="799"/>
      <c r="AC5" s="799"/>
      <c r="AD5" s="799"/>
      <c r="AE5" s="799"/>
      <c r="AF5" s="799"/>
      <c r="AG5" s="799"/>
      <c r="AH5" s="799"/>
      <c r="AI5" s="799"/>
      <c r="AJ5" s="799"/>
      <c r="AK5" s="799"/>
      <c r="AL5" s="799"/>
      <c r="AM5" s="799"/>
      <c r="AN5" s="799"/>
      <c r="AO5" s="799"/>
      <c r="AP5" s="799"/>
      <c r="AQ5" s="800"/>
      <c r="AR5" s="827" t="s">
        <v>434</v>
      </c>
      <c r="AS5" s="828"/>
    </row>
    <row r="6" spans="2:45" ht="15.75" thickBot="1">
      <c r="B6" s="790"/>
      <c r="C6" s="801"/>
      <c r="D6" s="802"/>
      <c r="E6" s="802"/>
      <c r="F6" s="802"/>
      <c r="G6" s="802"/>
      <c r="H6" s="802"/>
      <c r="I6" s="802"/>
      <c r="J6" s="802"/>
      <c r="K6" s="802"/>
      <c r="L6" s="802"/>
      <c r="M6" s="802"/>
      <c r="N6" s="802"/>
      <c r="O6" s="802"/>
      <c r="P6" s="802"/>
      <c r="Q6" s="802"/>
      <c r="R6" s="802"/>
      <c r="S6" s="802"/>
      <c r="T6" s="802"/>
      <c r="U6" s="802"/>
      <c r="V6" s="802"/>
      <c r="W6" s="802"/>
      <c r="X6" s="802"/>
      <c r="Y6" s="802"/>
      <c r="Z6" s="802"/>
      <c r="AA6" s="802"/>
      <c r="AB6" s="802"/>
      <c r="AC6" s="802"/>
      <c r="AD6" s="802"/>
      <c r="AE6" s="802"/>
      <c r="AF6" s="802"/>
      <c r="AG6" s="802"/>
      <c r="AH6" s="802"/>
      <c r="AI6" s="802"/>
      <c r="AJ6" s="802"/>
      <c r="AK6" s="802"/>
      <c r="AL6" s="802"/>
      <c r="AM6" s="802"/>
      <c r="AN6" s="802"/>
      <c r="AO6" s="802"/>
      <c r="AP6" s="802"/>
      <c r="AQ6" s="803"/>
      <c r="AR6" s="793" t="s">
        <v>496</v>
      </c>
      <c r="AS6" s="794"/>
    </row>
    <row r="7" spans="2:45" ht="17.25">
      <c r="B7" s="6"/>
      <c r="C7" s="6"/>
      <c r="D7" s="12"/>
      <c r="E7" s="6"/>
      <c r="F7" s="6"/>
      <c r="G7" s="6"/>
      <c r="H7" s="6"/>
      <c r="I7" s="6"/>
      <c r="J7" s="10"/>
      <c r="AR7" s="696"/>
      <c r="AS7" s="697"/>
    </row>
    <row r="8" spans="2:45" ht="13.5">
      <c r="B8" s="104"/>
      <c r="C8" s="105"/>
      <c r="D8" s="105"/>
      <c r="E8" s="105"/>
      <c r="F8" s="105"/>
      <c r="G8" s="105"/>
      <c r="H8" s="105"/>
      <c r="I8" s="105"/>
      <c r="J8" s="105"/>
      <c r="K8" s="105"/>
      <c r="L8" s="105"/>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05"/>
      <c r="AP8" s="105"/>
      <c r="AQ8" s="811"/>
      <c r="AR8" s="812"/>
      <c r="AS8" s="813"/>
    </row>
    <row r="9" spans="2:45" ht="15.75">
      <c r="B9" s="719" t="s">
        <v>431</v>
      </c>
      <c r="C9" s="719" t="s">
        <v>430</v>
      </c>
      <c r="D9" s="719" t="s">
        <v>459</v>
      </c>
      <c r="E9" s="719" t="s">
        <v>462</v>
      </c>
      <c r="F9" s="719" t="s">
        <v>463</v>
      </c>
      <c r="G9" s="719" t="s">
        <v>427</v>
      </c>
      <c r="H9" s="719" t="s">
        <v>421</v>
      </c>
      <c r="I9" s="719" t="s">
        <v>491</v>
      </c>
      <c r="J9" s="719" t="s">
        <v>7</v>
      </c>
      <c r="K9" s="721" t="s">
        <v>346</v>
      </c>
      <c r="L9" s="721"/>
      <c r="M9" s="721"/>
      <c r="N9" s="721"/>
      <c r="O9" s="721"/>
      <c r="P9" s="721"/>
      <c r="Q9" s="721"/>
      <c r="R9" s="721"/>
      <c r="S9" s="721"/>
      <c r="T9" s="721"/>
      <c r="U9" s="721"/>
      <c r="V9" s="721"/>
      <c r="W9" s="721"/>
      <c r="X9" s="721"/>
      <c r="Y9" s="721"/>
      <c r="Z9" s="721"/>
      <c r="AA9" s="721"/>
      <c r="AB9" s="721"/>
      <c r="AC9" s="721"/>
      <c r="AD9" s="721"/>
      <c r="AE9" s="721"/>
      <c r="AF9" s="721"/>
      <c r="AG9" s="721"/>
      <c r="AH9" s="721"/>
      <c r="AI9" s="721"/>
      <c r="AJ9" s="721"/>
      <c r="AK9" s="721"/>
      <c r="AL9" s="721"/>
      <c r="AM9" s="721"/>
      <c r="AN9" s="721"/>
      <c r="AO9" s="721"/>
      <c r="AP9" s="721"/>
      <c r="AQ9" s="722" t="s">
        <v>347</v>
      </c>
      <c r="AR9" s="723" t="s">
        <v>348</v>
      </c>
      <c r="AS9" s="723" t="s">
        <v>378</v>
      </c>
    </row>
    <row r="10" spans="2:45" ht="15.75">
      <c r="B10" s="719"/>
      <c r="C10" s="719"/>
      <c r="D10" s="719"/>
      <c r="E10" s="719"/>
      <c r="F10" s="719"/>
      <c r="G10" s="719"/>
      <c r="H10" s="719"/>
      <c r="I10" s="719"/>
      <c r="J10" s="719"/>
      <c r="K10" s="724" t="s">
        <v>422</v>
      </c>
      <c r="L10" s="724"/>
      <c r="M10" s="724"/>
      <c r="N10" s="724"/>
      <c r="O10" s="724"/>
      <c r="P10" s="724"/>
      <c r="Q10" s="724"/>
      <c r="R10" s="724"/>
      <c r="S10" s="724" t="s">
        <v>423</v>
      </c>
      <c r="T10" s="724"/>
      <c r="U10" s="724"/>
      <c r="V10" s="724"/>
      <c r="W10" s="724"/>
      <c r="X10" s="724"/>
      <c r="Y10" s="724"/>
      <c r="Z10" s="724"/>
      <c r="AA10" s="724" t="s">
        <v>424</v>
      </c>
      <c r="AB10" s="724"/>
      <c r="AC10" s="724"/>
      <c r="AD10" s="724"/>
      <c r="AE10" s="724"/>
      <c r="AF10" s="724"/>
      <c r="AG10" s="724"/>
      <c r="AH10" s="724"/>
      <c r="AI10" s="724" t="s">
        <v>425</v>
      </c>
      <c r="AJ10" s="724"/>
      <c r="AK10" s="724"/>
      <c r="AL10" s="724"/>
      <c r="AM10" s="724"/>
      <c r="AN10" s="724"/>
      <c r="AO10" s="724"/>
      <c r="AP10" s="724"/>
      <c r="AQ10" s="722"/>
      <c r="AR10" s="723"/>
      <c r="AS10" s="723"/>
    </row>
    <row r="11" spans="2:45" ht="15.75">
      <c r="B11" s="719"/>
      <c r="C11" s="719"/>
      <c r="D11" s="719"/>
      <c r="E11" s="719"/>
      <c r="F11" s="719"/>
      <c r="G11" s="719"/>
      <c r="H11" s="719"/>
      <c r="I11" s="719"/>
      <c r="J11" s="719"/>
      <c r="K11" s="724" t="s">
        <v>353</v>
      </c>
      <c r="L11" s="724"/>
      <c r="M11" s="724" t="s">
        <v>354</v>
      </c>
      <c r="N11" s="724"/>
      <c r="O11" s="728" t="s">
        <v>355</v>
      </c>
      <c r="P11" s="729"/>
      <c r="Q11" s="726" t="s">
        <v>356</v>
      </c>
      <c r="R11" s="727"/>
      <c r="S11" s="724" t="s">
        <v>429</v>
      </c>
      <c r="T11" s="724"/>
      <c r="U11" s="724" t="s">
        <v>358</v>
      </c>
      <c r="V11" s="724"/>
      <c r="W11" s="724" t="s">
        <v>359</v>
      </c>
      <c r="X11" s="724"/>
      <c r="Y11" s="726" t="s">
        <v>356</v>
      </c>
      <c r="Z11" s="727"/>
      <c r="AA11" s="724" t="s">
        <v>360</v>
      </c>
      <c r="AB11" s="724"/>
      <c r="AC11" s="724" t="s">
        <v>361</v>
      </c>
      <c r="AD11" s="724"/>
      <c r="AE11" s="724" t="s">
        <v>362</v>
      </c>
      <c r="AF11" s="724"/>
      <c r="AG11" s="726" t="s">
        <v>356</v>
      </c>
      <c r="AH11" s="727"/>
      <c r="AI11" s="724" t="s">
        <v>363</v>
      </c>
      <c r="AJ11" s="724"/>
      <c r="AK11" s="724" t="s">
        <v>364</v>
      </c>
      <c r="AL11" s="724"/>
      <c r="AM11" s="724" t="s">
        <v>365</v>
      </c>
      <c r="AN11" s="724"/>
      <c r="AO11" s="726" t="s">
        <v>426</v>
      </c>
      <c r="AP11" s="727"/>
      <c r="AQ11" s="722"/>
      <c r="AR11" s="723"/>
      <c r="AS11" s="723"/>
    </row>
    <row r="12" spans="2:45" ht="13.5">
      <c r="B12" s="720"/>
      <c r="C12" s="720"/>
      <c r="D12" s="720"/>
      <c r="E12" s="720"/>
      <c r="F12" s="720"/>
      <c r="G12" s="720"/>
      <c r="H12" s="720"/>
      <c r="I12" s="720"/>
      <c r="J12" s="720"/>
      <c r="K12" s="241" t="s">
        <v>366</v>
      </c>
      <c r="L12" s="242" t="s">
        <v>367</v>
      </c>
      <c r="M12" s="241" t="s">
        <v>366</v>
      </c>
      <c r="N12" s="242" t="s">
        <v>367</v>
      </c>
      <c r="O12" s="241" t="s">
        <v>366</v>
      </c>
      <c r="P12" s="242" t="s">
        <v>367</v>
      </c>
      <c r="Q12" s="243" t="s">
        <v>366</v>
      </c>
      <c r="R12" s="244" t="s">
        <v>367</v>
      </c>
      <c r="S12" s="241" t="s">
        <v>366</v>
      </c>
      <c r="T12" s="242" t="s">
        <v>367</v>
      </c>
      <c r="U12" s="241" t="s">
        <v>366</v>
      </c>
      <c r="V12" s="242" t="s">
        <v>367</v>
      </c>
      <c r="W12" s="241" t="s">
        <v>366</v>
      </c>
      <c r="X12" s="242" t="s">
        <v>367</v>
      </c>
      <c r="Y12" s="243" t="s">
        <v>366</v>
      </c>
      <c r="Z12" s="244" t="s">
        <v>367</v>
      </c>
      <c r="AA12" s="241" t="s">
        <v>366</v>
      </c>
      <c r="AB12" s="242" t="s">
        <v>367</v>
      </c>
      <c r="AC12" s="241" t="s">
        <v>366</v>
      </c>
      <c r="AD12" s="242" t="s">
        <v>367</v>
      </c>
      <c r="AE12" s="241" t="s">
        <v>366</v>
      </c>
      <c r="AF12" s="242" t="s">
        <v>367</v>
      </c>
      <c r="AG12" s="243" t="s">
        <v>366</v>
      </c>
      <c r="AH12" s="244" t="s">
        <v>367</v>
      </c>
      <c r="AI12" s="241" t="s">
        <v>366</v>
      </c>
      <c r="AJ12" s="242" t="s">
        <v>367</v>
      </c>
      <c r="AK12" s="241" t="s">
        <v>366</v>
      </c>
      <c r="AL12" s="242" t="s">
        <v>367</v>
      </c>
      <c r="AM12" s="241" t="s">
        <v>366</v>
      </c>
      <c r="AN12" s="242" t="s">
        <v>367</v>
      </c>
      <c r="AO12" s="243" t="s">
        <v>366</v>
      </c>
      <c r="AP12" s="244" t="s">
        <v>367</v>
      </c>
      <c r="AQ12" s="722"/>
      <c r="AR12" s="723"/>
      <c r="AS12" s="723"/>
    </row>
    <row r="13" spans="2:45" ht="299.25" customHeight="1">
      <c r="B13" s="829" t="s">
        <v>773</v>
      </c>
      <c r="C13" s="506" t="s">
        <v>841</v>
      </c>
      <c r="D13" s="364">
        <v>0.4</v>
      </c>
      <c r="E13" s="365" t="s">
        <v>1015</v>
      </c>
      <c r="F13" s="365" t="s">
        <v>774</v>
      </c>
      <c r="G13" s="366">
        <v>0.6</v>
      </c>
      <c r="H13" s="365" t="s">
        <v>775</v>
      </c>
      <c r="I13" s="365" t="s">
        <v>776</v>
      </c>
      <c r="J13" s="299" t="s">
        <v>993</v>
      </c>
      <c r="K13" s="368">
        <v>0</v>
      </c>
      <c r="L13" s="258"/>
      <c r="M13" s="368">
        <v>0</v>
      </c>
      <c r="N13" s="258"/>
      <c r="O13" s="368">
        <v>0.05</v>
      </c>
      <c r="P13" s="258"/>
      <c r="Q13" s="357">
        <f>K13+M13+O13</f>
        <v>0.05</v>
      </c>
      <c r="R13" s="357">
        <f>L13+N13+P13</f>
        <v>0</v>
      </c>
      <c r="S13" s="368">
        <v>0.05</v>
      </c>
      <c r="T13" s="258"/>
      <c r="U13" s="368">
        <v>0</v>
      </c>
      <c r="V13" s="258"/>
      <c r="W13" s="368">
        <v>0.05</v>
      </c>
      <c r="X13" s="258"/>
      <c r="Y13" s="357">
        <f>S13+U13+W13</f>
        <v>0.1</v>
      </c>
      <c r="Z13" s="357">
        <f>T13+V13+X13</f>
        <v>0</v>
      </c>
      <c r="AA13" s="368">
        <v>0.05</v>
      </c>
      <c r="AB13" s="258"/>
      <c r="AC13" s="368">
        <v>0.05</v>
      </c>
      <c r="AD13" s="258"/>
      <c r="AE13" s="371">
        <v>0.05</v>
      </c>
      <c r="AF13" s="258"/>
      <c r="AG13" s="357">
        <f>AA13+AC13+AE13</f>
        <v>0.15000000000000002</v>
      </c>
      <c r="AH13" s="357">
        <f>AB13+AD13+AF13</f>
        <v>0</v>
      </c>
      <c r="AI13" s="368">
        <v>0.05</v>
      </c>
      <c r="AJ13" s="258"/>
      <c r="AK13" s="368">
        <v>0.05</v>
      </c>
      <c r="AL13" s="258"/>
      <c r="AM13" s="368">
        <v>0</v>
      </c>
      <c r="AN13" s="258"/>
      <c r="AO13" s="357">
        <f>AI13+AK13+AM13</f>
        <v>0.1</v>
      </c>
      <c r="AP13" s="357">
        <f>AJ13+AL13+AN13</f>
        <v>0</v>
      </c>
      <c r="AQ13" s="357">
        <f>Q13+Y13+AG13+AO13</f>
        <v>0.4</v>
      </c>
      <c r="AR13" s="357">
        <f>R13+Z13+AH13+AP13</f>
        <v>0</v>
      </c>
      <c r="AS13" s="340">
        <f t="shared" ref="AS13:AS18" si="0">IF(AND(AR13&gt;0,AQ13&gt;0),AR13/AQ13,0)</f>
        <v>0</v>
      </c>
    </row>
    <row r="14" spans="2:45" ht="120">
      <c r="B14" s="830"/>
      <c r="C14" s="506" t="s">
        <v>842</v>
      </c>
      <c r="D14" s="364">
        <v>0.6</v>
      </c>
      <c r="E14" s="365" t="s">
        <v>1016</v>
      </c>
      <c r="F14" s="365" t="s">
        <v>777</v>
      </c>
      <c r="G14" s="366" t="s">
        <v>611</v>
      </c>
      <c r="H14" s="365" t="s">
        <v>778</v>
      </c>
      <c r="I14" s="365" t="s">
        <v>779</v>
      </c>
      <c r="J14" s="299" t="s">
        <v>997</v>
      </c>
      <c r="K14" s="368">
        <v>0</v>
      </c>
      <c r="L14" s="258"/>
      <c r="M14" s="368">
        <v>0</v>
      </c>
      <c r="N14" s="258"/>
      <c r="O14" s="368">
        <v>0.05</v>
      </c>
      <c r="P14" s="258"/>
      <c r="Q14" s="357">
        <f t="shared" ref="Q14:R16" si="1">K14+M14+O14</f>
        <v>0.05</v>
      </c>
      <c r="R14" s="357">
        <f t="shared" si="1"/>
        <v>0</v>
      </c>
      <c r="S14" s="368">
        <v>0.05</v>
      </c>
      <c r="T14" s="258"/>
      <c r="U14" s="368">
        <v>0.05</v>
      </c>
      <c r="V14" s="258"/>
      <c r="W14" s="368">
        <v>0.05</v>
      </c>
      <c r="X14" s="258"/>
      <c r="Y14" s="357">
        <f t="shared" ref="Y14:Z16" si="2">S14+U14+W14</f>
        <v>0.15000000000000002</v>
      </c>
      <c r="Z14" s="357">
        <f t="shared" si="2"/>
        <v>0</v>
      </c>
      <c r="AA14" s="368">
        <v>0.05</v>
      </c>
      <c r="AB14" s="258"/>
      <c r="AC14" s="368">
        <v>0.1</v>
      </c>
      <c r="AD14" s="258"/>
      <c r="AE14" s="371">
        <v>0.1</v>
      </c>
      <c r="AF14" s="258"/>
      <c r="AG14" s="357">
        <f t="shared" ref="AG14:AH16" si="3">AA14+AC14+AE14</f>
        <v>0.25</v>
      </c>
      <c r="AH14" s="357">
        <f t="shared" si="3"/>
        <v>0</v>
      </c>
      <c r="AI14" s="368">
        <v>0.05</v>
      </c>
      <c r="AJ14" s="258"/>
      <c r="AK14" s="368">
        <v>0.05</v>
      </c>
      <c r="AL14" s="258"/>
      <c r="AM14" s="368">
        <v>0.05</v>
      </c>
      <c r="AN14" s="258"/>
      <c r="AO14" s="357">
        <f t="shared" ref="AO14:AP16" si="4">AI14+AK14+AM14</f>
        <v>0.15000000000000002</v>
      </c>
      <c r="AP14" s="357">
        <f t="shared" si="4"/>
        <v>0</v>
      </c>
      <c r="AQ14" s="357">
        <f t="shared" ref="AQ14:AR16" si="5">Q14+Y14+AG14+AO14</f>
        <v>0.60000000000000009</v>
      </c>
      <c r="AR14" s="357">
        <f t="shared" si="5"/>
        <v>0</v>
      </c>
      <c r="AS14" s="340">
        <f t="shared" si="0"/>
        <v>0</v>
      </c>
    </row>
    <row r="15" spans="2:45" ht="155.25" customHeight="1">
      <c r="B15" s="830"/>
      <c r="C15" s="363" t="s">
        <v>843</v>
      </c>
      <c r="D15" s="364">
        <v>0.2</v>
      </c>
      <c r="E15" s="365" t="s">
        <v>1017</v>
      </c>
      <c r="F15" s="365" t="s">
        <v>780</v>
      </c>
      <c r="G15" s="366">
        <v>0.8</v>
      </c>
      <c r="H15" s="365" t="s">
        <v>781</v>
      </c>
      <c r="I15" s="365" t="s">
        <v>782</v>
      </c>
      <c r="J15" s="299" t="s">
        <v>997</v>
      </c>
      <c r="K15" s="368">
        <v>0</v>
      </c>
      <c r="L15" s="258"/>
      <c r="M15" s="368">
        <v>0</v>
      </c>
      <c r="N15" s="258"/>
      <c r="O15" s="369">
        <v>2.5000000000000001E-2</v>
      </c>
      <c r="P15" s="258"/>
      <c r="Q15" s="370">
        <f t="shared" si="1"/>
        <v>2.5000000000000001E-2</v>
      </c>
      <c r="R15" s="357">
        <f t="shared" si="1"/>
        <v>0</v>
      </c>
      <c r="S15" s="368">
        <v>0</v>
      </c>
      <c r="T15" s="258"/>
      <c r="U15" s="369">
        <v>2.5000000000000001E-2</v>
      </c>
      <c r="V15" s="258"/>
      <c r="W15" s="368">
        <v>0.05</v>
      </c>
      <c r="X15" s="258"/>
      <c r="Y15" s="370">
        <f t="shared" si="2"/>
        <v>7.5000000000000011E-2</v>
      </c>
      <c r="Z15" s="357">
        <f t="shared" si="2"/>
        <v>0</v>
      </c>
      <c r="AA15" s="368">
        <v>0.05</v>
      </c>
      <c r="AB15" s="258"/>
      <c r="AC15" s="368">
        <v>0</v>
      </c>
      <c r="AD15" s="258"/>
      <c r="AE15" s="371">
        <v>0.05</v>
      </c>
      <c r="AF15" s="258"/>
      <c r="AG15" s="357">
        <f t="shared" si="3"/>
        <v>0.1</v>
      </c>
      <c r="AH15" s="357">
        <f t="shared" si="3"/>
        <v>0</v>
      </c>
      <c r="AI15" s="368">
        <v>0</v>
      </c>
      <c r="AJ15" s="258"/>
      <c r="AK15" s="368">
        <v>0</v>
      </c>
      <c r="AL15" s="258"/>
      <c r="AM15" s="368">
        <v>0</v>
      </c>
      <c r="AN15" s="258"/>
      <c r="AO15" s="357">
        <f t="shared" si="4"/>
        <v>0</v>
      </c>
      <c r="AP15" s="357">
        <f t="shared" si="4"/>
        <v>0</v>
      </c>
      <c r="AQ15" s="357">
        <f t="shared" si="5"/>
        <v>0.2</v>
      </c>
      <c r="AR15" s="357">
        <f t="shared" si="5"/>
        <v>0</v>
      </c>
      <c r="AS15" s="340">
        <f t="shared" si="0"/>
        <v>0</v>
      </c>
    </row>
    <row r="16" spans="2:45" ht="105">
      <c r="B16" s="830"/>
      <c r="C16" s="363" t="s">
        <v>844</v>
      </c>
      <c r="D16" s="364">
        <v>0.4</v>
      </c>
      <c r="E16" s="365" t="s">
        <v>1018</v>
      </c>
      <c r="F16" s="365" t="s">
        <v>783</v>
      </c>
      <c r="G16" s="366">
        <v>0.6</v>
      </c>
      <c r="H16" s="365" t="s">
        <v>784</v>
      </c>
      <c r="I16" s="365" t="s">
        <v>785</v>
      </c>
      <c r="J16" s="299" t="s">
        <v>997</v>
      </c>
      <c r="K16" s="368">
        <v>0</v>
      </c>
      <c r="L16" s="258"/>
      <c r="M16" s="368">
        <v>0</v>
      </c>
      <c r="N16" s="258"/>
      <c r="O16" s="368">
        <v>0.05</v>
      </c>
      <c r="P16" s="258"/>
      <c r="Q16" s="357">
        <f t="shared" si="1"/>
        <v>0.05</v>
      </c>
      <c r="R16" s="357">
        <f t="shared" si="1"/>
        <v>0</v>
      </c>
      <c r="S16" s="368">
        <v>0.05</v>
      </c>
      <c r="T16" s="258"/>
      <c r="U16" s="368">
        <v>0.05</v>
      </c>
      <c r="V16" s="258"/>
      <c r="W16" s="368">
        <v>0.05</v>
      </c>
      <c r="X16" s="258"/>
      <c r="Y16" s="357">
        <f t="shared" si="2"/>
        <v>0.15000000000000002</v>
      </c>
      <c r="Z16" s="357">
        <f t="shared" si="2"/>
        <v>0</v>
      </c>
      <c r="AA16" s="368">
        <v>0.05</v>
      </c>
      <c r="AB16" s="258"/>
      <c r="AC16" s="368">
        <v>0.05</v>
      </c>
      <c r="AD16" s="258"/>
      <c r="AE16" s="371">
        <v>0.05</v>
      </c>
      <c r="AF16" s="258"/>
      <c r="AG16" s="357">
        <f t="shared" si="3"/>
        <v>0.15000000000000002</v>
      </c>
      <c r="AH16" s="357">
        <f t="shared" si="3"/>
        <v>0</v>
      </c>
      <c r="AI16" s="368">
        <v>0.05</v>
      </c>
      <c r="AJ16" s="258"/>
      <c r="AK16" s="368">
        <v>0</v>
      </c>
      <c r="AL16" s="258"/>
      <c r="AM16" s="368">
        <v>0</v>
      </c>
      <c r="AN16" s="258"/>
      <c r="AO16" s="357">
        <f t="shared" si="4"/>
        <v>0.05</v>
      </c>
      <c r="AP16" s="357">
        <f t="shared" si="4"/>
        <v>0</v>
      </c>
      <c r="AQ16" s="357">
        <f t="shared" si="5"/>
        <v>0.4</v>
      </c>
      <c r="AR16" s="357">
        <f t="shared" si="5"/>
        <v>0</v>
      </c>
      <c r="AS16" s="340">
        <f t="shared" si="0"/>
        <v>0</v>
      </c>
    </row>
    <row r="17" spans="2:45" ht="138" customHeight="1">
      <c r="B17" s="830"/>
      <c r="C17" s="363" t="s">
        <v>845</v>
      </c>
      <c r="D17" s="364">
        <v>0.95</v>
      </c>
      <c r="E17" s="365" t="s">
        <v>786</v>
      </c>
      <c r="F17" s="365" t="s">
        <v>787</v>
      </c>
      <c r="G17" s="367">
        <v>0.9</v>
      </c>
      <c r="H17" s="365" t="s">
        <v>788</v>
      </c>
      <c r="I17" s="365" t="s">
        <v>789</v>
      </c>
      <c r="J17" s="299" t="s">
        <v>997</v>
      </c>
      <c r="K17" s="355">
        <v>0.95</v>
      </c>
      <c r="L17" s="246"/>
      <c r="M17" s="355">
        <v>0.95</v>
      </c>
      <c r="N17" s="246"/>
      <c r="O17" s="355">
        <v>0.95</v>
      </c>
      <c r="P17" s="246"/>
      <c r="Q17" s="356">
        <f>(K17+M17+O17)/3</f>
        <v>0.94999999999999984</v>
      </c>
      <c r="R17" s="356">
        <f>(L17+N17+P17)/3</f>
        <v>0</v>
      </c>
      <c r="S17" s="355">
        <v>0.95</v>
      </c>
      <c r="T17" s="246"/>
      <c r="U17" s="355">
        <v>0.95</v>
      </c>
      <c r="V17" s="246"/>
      <c r="W17" s="355">
        <v>0.95</v>
      </c>
      <c r="X17" s="246"/>
      <c r="Y17" s="356">
        <f>(S17+U17+W17)/3</f>
        <v>0.94999999999999984</v>
      </c>
      <c r="Z17" s="356">
        <f>(T17+V17+X17)/3</f>
        <v>0</v>
      </c>
      <c r="AA17" s="355">
        <v>0.95</v>
      </c>
      <c r="AB17" s="246"/>
      <c r="AC17" s="355">
        <v>0.95</v>
      </c>
      <c r="AD17" s="246"/>
      <c r="AE17" s="359">
        <v>0.95</v>
      </c>
      <c r="AF17" s="246"/>
      <c r="AG17" s="356">
        <f>(AA17+AC17+AE17)/3</f>
        <v>0.94999999999999984</v>
      </c>
      <c r="AH17" s="356">
        <f>(AB17+AD17+AF17)/3</f>
        <v>0</v>
      </c>
      <c r="AI17" s="355">
        <v>0.95</v>
      </c>
      <c r="AJ17" s="246"/>
      <c r="AK17" s="355">
        <v>0.95</v>
      </c>
      <c r="AL17" s="246"/>
      <c r="AM17" s="355">
        <v>0.95</v>
      </c>
      <c r="AN17" s="246"/>
      <c r="AO17" s="356">
        <f>(AI17+AK17+AM17)/3</f>
        <v>0.94999999999999984</v>
      </c>
      <c r="AP17" s="356">
        <f>(AJ17+AL17+AN17)/3</f>
        <v>0</v>
      </c>
      <c r="AQ17" s="357">
        <f>(Q17+Y17+AG17+AO17)/4</f>
        <v>0.94999999999999984</v>
      </c>
      <c r="AR17" s="357">
        <f>(R17+Z17+AH17+AP17)/4</f>
        <v>0</v>
      </c>
      <c r="AS17" s="340">
        <f t="shared" si="0"/>
        <v>0</v>
      </c>
    </row>
    <row r="18" spans="2:45" ht="75">
      <c r="B18" s="831"/>
      <c r="C18" s="363" t="s">
        <v>846</v>
      </c>
      <c r="D18" s="364">
        <v>0.95</v>
      </c>
      <c r="E18" s="365" t="s">
        <v>790</v>
      </c>
      <c r="F18" s="365" t="s">
        <v>791</v>
      </c>
      <c r="G18" s="367">
        <v>0.9</v>
      </c>
      <c r="H18" s="298" t="s">
        <v>792</v>
      </c>
      <c r="I18" s="298" t="s">
        <v>793</v>
      </c>
      <c r="J18" s="299" t="s">
        <v>997</v>
      </c>
      <c r="K18" s="355">
        <v>0.95</v>
      </c>
      <c r="L18" s="246"/>
      <c r="M18" s="355">
        <v>0.95</v>
      </c>
      <c r="N18" s="246"/>
      <c r="O18" s="355">
        <v>0.95</v>
      </c>
      <c r="P18" s="246"/>
      <c r="Q18" s="356">
        <f>(K18+M18+O18)/3</f>
        <v>0.94999999999999984</v>
      </c>
      <c r="R18" s="356">
        <f>(L18+N18+P18)/3</f>
        <v>0</v>
      </c>
      <c r="S18" s="355">
        <v>0.95</v>
      </c>
      <c r="T18" s="246"/>
      <c r="U18" s="355">
        <v>0.95</v>
      </c>
      <c r="V18" s="246"/>
      <c r="W18" s="355">
        <v>0.95</v>
      </c>
      <c r="X18" s="246"/>
      <c r="Y18" s="356">
        <f>(S18+U18+W18)/3</f>
        <v>0.94999999999999984</v>
      </c>
      <c r="Z18" s="356">
        <f>(T18+V18+X18)/3</f>
        <v>0</v>
      </c>
      <c r="AA18" s="355">
        <v>0.95</v>
      </c>
      <c r="AB18" s="246"/>
      <c r="AC18" s="355">
        <v>0.95</v>
      </c>
      <c r="AD18" s="246"/>
      <c r="AE18" s="359">
        <v>0.95</v>
      </c>
      <c r="AF18" s="246"/>
      <c r="AG18" s="356">
        <f>(AA18+AC18+AE18)/3</f>
        <v>0.94999999999999984</v>
      </c>
      <c r="AH18" s="356">
        <f>(AB18+AD18+AF18)/3</f>
        <v>0</v>
      </c>
      <c r="AI18" s="355">
        <v>0.95</v>
      </c>
      <c r="AJ18" s="246"/>
      <c r="AK18" s="355">
        <v>0.95</v>
      </c>
      <c r="AL18" s="246"/>
      <c r="AM18" s="355">
        <v>0.95</v>
      </c>
      <c r="AN18" s="246"/>
      <c r="AO18" s="356">
        <f>(AI18+AK18+AM18)/3</f>
        <v>0.94999999999999984</v>
      </c>
      <c r="AP18" s="356">
        <f>(AJ18+AL18+AN18)/3</f>
        <v>0</v>
      </c>
      <c r="AQ18" s="357">
        <f>(Q18+Y18+AG18+AO18)/4</f>
        <v>0.94999999999999984</v>
      </c>
      <c r="AR18" s="357">
        <f>(R18+Z18+AH18+AP18)/4</f>
        <v>0</v>
      </c>
      <c r="AS18" s="340">
        <f t="shared" si="0"/>
        <v>0</v>
      </c>
    </row>
    <row r="19" spans="2:45" ht="23.25">
      <c r="B19" s="732" t="s">
        <v>377</v>
      </c>
      <c r="C19" s="733"/>
      <c r="D19" s="733"/>
      <c r="E19" s="733"/>
      <c r="F19" s="733"/>
      <c r="G19" s="733"/>
      <c r="H19" s="733"/>
      <c r="I19" s="733"/>
      <c r="J19" s="733"/>
      <c r="K19" s="733"/>
      <c r="L19" s="733"/>
      <c r="M19" s="733"/>
      <c r="N19" s="733"/>
      <c r="O19" s="733"/>
      <c r="P19" s="733"/>
      <c r="Q19" s="733"/>
      <c r="R19" s="733"/>
      <c r="S19" s="733"/>
      <c r="T19" s="733"/>
      <c r="U19" s="733"/>
      <c r="V19" s="733"/>
      <c r="W19" s="733"/>
      <c r="X19" s="733"/>
      <c r="Y19" s="733"/>
      <c r="Z19" s="733"/>
      <c r="AA19" s="733"/>
      <c r="AB19" s="733"/>
      <c r="AC19" s="733"/>
      <c r="AD19" s="733"/>
      <c r="AE19" s="733"/>
      <c r="AF19" s="733"/>
      <c r="AG19" s="733"/>
      <c r="AH19" s="733"/>
      <c r="AI19" s="733"/>
      <c r="AJ19" s="733"/>
      <c r="AK19" s="733"/>
      <c r="AL19" s="733"/>
      <c r="AM19" s="733"/>
      <c r="AN19" s="733"/>
      <c r="AO19" s="733"/>
      <c r="AP19" s="733"/>
      <c r="AQ19" s="733"/>
      <c r="AR19" s="734"/>
      <c r="AS19" s="265">
        <f>AVERAGE(AS13:AS18)</f>
        <v>0</v>
      </c>
    </row>
    <row r="20" spans="2:45" ht="17.25">
      <c r="B20" s="7"/>
      <c r="C20" s="7"/>
      <c r="D20" s="13"/>
      <c r="E20" s="7"/>
      <c r="F20" s="7"/>
      <c r="G20" s="7"/>
      <c r="H20" s="7"/>
      <c r="I20" s="7"/>
      <c r="J20" s="8"/>
    </row>
    <row r="21" spans="2:45" ht="15.75">
      <c r="B21" s="266" t="s">
        <v>185</v>
      </c>
      <c r="C21" s="754"/>
      <c r="D21" s="755"/>
      <c r="E21" s="755"/>
      <c r="F21" s="755"/>
      <c r="G21" s="755"/>
      <c r="H21" s="755"/>
      <c r="I21" s="755"/>
      <c r="J21" s="756"/>
    </row>
    <row r="22" spans="2:45" ht="17.25">
      <c r="B22" s="7"/>
      <c r="C22" s="528"/>
      <c r="D22" s="528"/>
      <c r="E22" s="528"/>
      <c r="F22" s="528"/>
      <c r="G22" s="528"/>
      <c r="H22" s="528"/>
      <c r="I22" s="528"/>
      <c r="J22" s="528"/>
    </row>
    <row r="23" spans="2:45" ht="31.5">
      <c r="B23" s="267" t="s">
        <v>428</v>
      </c>
      <c r="C23" s="832">
        <v>43812</v>
      </c>
      <c r="D23" s="833"/>
      <c r="E23" s="7"/>
      <c r="F23" s="7"/>
      <c r="G23" s="268" t="s">
        <v>372</v>
      </c>
      <c r="H23" s="834" t="s">
        <v>794</v>
      </c>
      <c r="I23" s="835"/>
      <c r="J23" s="835"/>
    </row>
    <row r="24" spans="2:45" ht="17.25">
      <c r="B24" s="7"/>
      <c r="C24" s="7"/>
      <c r="D24" s="13"/>
      <c r="E24" s="7"/>
      <c r="F24" s="7"/>
      <c r="G24" s="7"/>
      <c r="H24" s="7"/>
      <c r="I24" s="7"/>
      <c r="J24" s="8"/>
    </row>
    <row r="25" spans="2:45" ht="17.25">
      <c r="B25" s="7"/>
      <c r="C25" s="7"/>
      <c r="D25" s="13"/>
      <c r="E25" s="7"/>
      <c r="F25" s="7"/>
      <c r="G25" s="7"/>
      <c r="H25" s="7"/>
      <c r="I25" s="7"/>
      <c r="J25" s="8"/>
    </row>
    <row r="26" spans="2:45" ht="17.25">
      <c r="B26" s="7"/>
      <c r="C26" s="7"/>
      <c r="D26" s="13"/>
      <c r="E26" s="7"/>
      <c r="F26" s="7"/>
      <c r="G26" s="7"/>
      <c r="H26" s="7"/>
      <c r="I26" s="7"/>
      <c r="J26" s="8"/>
    </row>
    <row r="27" spans="2:45" ht="17.25">
      <c r="B27" s="7"/>
      <c r="C27" s="7"/>
      <c r="D27" s="13"/>
      <c r="E27" s="516"/>
      <c r="F27" s="516"/>
      <c r="G27" s="516"/>
      <c r="H27" s="516"/>
      <c r="I27" s="262"/>
      <c r="J27" s="7"/>
    </row>
    <row r="28" spans="2:45" ht="17.25">
      <c r="B28" s="7"/>
      <c r="C28" s="7"/>
      <c r="D28" s="13"/>
      <c r="E28" s="7"/>
      <c r="F28" s="7"/>
      <c r="G28" s="8"/>
      <c r="H28" s="7"/>
      <c r="I28" s="7"/>
      <c r="J28" s="7"/>
    </row>
    <row r="29" spans="2:45" ht="17.25">
      <c r="B29" s="7"/>
      <c r="C29" s="7"/>
      <c r="D29" s="13"/>
      <c r="E29" s="516"/>
      <c r="F29" s="516"/>
      <c r="G29" s="516"/>
      <c r="H29" s="516"/>
      <c r="I29" s="262"/>
      <c r="J29" s="7"/>
    </row>
    <row r="30" spans="2:45" ht="17.25">
      <c r="B30" s="7"/>
      <c r="C30" s="7"/>
      <c r="D30" s="13"/>
      <c r="E30" s="7"/>
      <c r="F30" s="7"/>
      <c r="G30" s="8"/>
      <c r="H30" s="7"/>
      <c r="I30" s="7"/>
      <c r="J30" s="7"/>
    </row>
    <row r="31" spans="2:45" ht="17.25">
      <c r="B31" s="7"/>
      <c r="C31" s="7"/>
      <c r="D31" s="13"/>
      <c r="E31" s="516"/>
      <c r="F31" s="516"/>
      <c r="G31" s="516"/>
      <c r="H31" s="516"/>
      <c r="I31" s="262"/>
      <c r="J31" s="7"/>
    </row>
  </sheetData>
  <sheetProtection algorithmName="SHA-512" hashValue="/furvzbQKuaL4h0a3DRQQW3RqSuF45WKSGC9DbI5+GRobGh2ZLzWP5vZJpiRolWHNtFSqwmeD7LBg8sg4wjHJg==" saltValue="2+OXNCXjHUn35k0HVkAYGQ==" spinCount="100000" sheet="1" objects="1" scenarios="1" formatCells="0" formatColumns="0" formatRows="0"/>
  <mergeCells count="49">
    <mergeCell ref="E27:H27"/>
    <mergeCell ref="E29:H29"/>
    <mergeCell ref="E31:H31"/>
    <mergeCell ref="B13:B18"/>
    <mergeCell ref="AM11:AN11"/>
    <mergeCell ref="W11:X11"/>
    <mergeCell ref="Y11:Z11"/>
    <mergeCell ref="B19:AR19"/>
    <mergeCell ref="C21:J21"/>
    <mergeCell ref="C22:J22"/>
    <mergeCell ref="C23:D23"/>
    <mergeCell ref="H23:J23"/>
    <mergeCell ref="AA10:AH10"/>
    <mergeCell ref="AI10:AP10"/>
    <mergeCell ref="K11:L11"/>
    <mergeCell ref="M11:N11"/>
    <mergeCell ref="AO11:AP11"/>
    <mergeCell ref="AA11:AB11"/>
    <mergeCell ref="AC11:AD11"/>
    <mergeCell ref="AE11:AF11"/>
    <mergeCell ref="AG11:AH11"/>
    <mergeCell ref="AI11:AJ11"/>
    <mergeCell ref="AK11:AL11"/>
    <mergeCell ref="O11:P11"/>
    <mergeCell ref="Q11:R11"/>
    <mergeCell ref="S11:T11"/>
    <mergeCell ref="U11:V11"/>
    <mergeCell ref="AQ8:AS8"/>
    <mergeCell ref="B9:B12"/>
    <mergeCell ref="C9:C12"/>
    <mergeCell ref="D9:D12"/>
    <mergeCell ref="E9:E12"/>
    <mergeCell ref="F9:F12"/>
    <mergeCell ref="G9:G12"/>
    <mergeCell ref="H9:H12"/>
    <mergeCell ref="I9:I12"/>
    <mergeCell ref="J9:J12"/>
    <mergeCell ref="K9:AP9"/>
    <mergeCell ref="AQ9:AQ12"/>
    <mergeCell ref="AR9:AR12"/>
    <mergeCell ref="AS9:AS12"/>
    <mergeCell ref="K10:R10"/>
    <mergeCell ref="S10:Z10"/>
    <mergeCell ref="AR7:AS7"/>
    <mergeCell ref="B2:B6"/>
    <mergeCell ref="C2:AQ6"/>
    <mergeCell ref="AR2:AS2"/>
    <mergeCell ref="AR5:AS5"/>
    <mergeCell ref="AR6:AS6"/>
  </mergeCells>
  <conditionalFormatting sqref="AS13">
    <cfRule type="cellIs" dxfId="119" priority="7" operator="between">
      <formula>0.7</formula>
      <formula>1</formula>
    </cfRule>
    <cfRule type="cellIs" dxfId="118" priority="8" operator="between">
      <formula>0.51</formula>
      <formula>0.69</formula>
    </cfRule>
    <cfRule type="cellIs" dxfId="117" priority="9" operator="between">
      <formula>0</formula>
      <formula>0.5</formula>
    </cfRule>
  </conditionalFormatting>
  <conditionalFormatting sqref="AS14:AS16 AS18">
    <cfRule type="cellIs" dxfId="116" priority="4" operator="between">
      <formula>0.7</formula>
      <formula>1</formula>
    </cfRule>
    <cfRule type="cellIs" dxfId="115" priority="5" operator="between">
      <formula>0.51</formula>
      <formula>0.69</formula>
    </cfRule>
    <cfRule type="cellIs" dxfId="114" priority="6" operator="between">
      <formula>0</formula>
      <formula>0.5</formula>
    </cfRule>
  </conditionalFormatting>
  <conditionalFormatting sqref="AS17">
    <cfRule type="cellIs" dxfId="113" priority="1" operator="between">
      <formula>0.7</formula>
      <formula>1</formula>
    </cfRule>
    <cfRule type="cellIs" dxfId="112" priority="2" operator="between">
      <formula>0.51</formula>
      <formula>0.69</formula>
    </cfRule>
    <cfRule type="cellIs" dxfId="111" priority="3" operator="between">
      <formula>0</formula>
      <formula>0.5</formula>
    </cfRule>
  </conditionalFormatting>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B1:AT48"/>
  <sheetViews>
    <sheetView showGridLines="0" zoomScale="55" zoomScaleNormal="55" workbookViewId="0">
      <selection activeCell="H34" sqref="H34"/>
    </sheetView>
  </sheetViews>
  <sheetFormatPr baseColWidth="10" defaultColWidth="17.28515625" defaultRowHeight="15" customHeight="1"/>
  <cols>
    <col min="1" max="1" width="6.7109375" style="5" customWidth="1"/>
    <col min="2" max="3" width="35.7109375" style="9" customWidth="1"/>
    <col min="4" max="4" width="20.7109375" style="14" customWidth="1"/>
    <col min="5" max="5" width="25.7109375" style="9" customWidth="1"/>
    <col min="6" max="6" width="56.5703125" style="9" customWidth="1"/>
    <col min="7" max="7" width="31.28515625" style="9" customWidth="1"/>
    <col min="8" max="8" width="35.7109375" style="9" customWidth="1"/>
    <col min="9" max="9" width="65.42578125" style="9" customWidth="1"/>
    <col min="10" max="10" width="50.7109375" style="11" customWidth="1"/>
    <col min="11" max="11" width="18" style="5" customWidth="1"/>
    <col min="12" max="12" width="17.42578125" style="5" customWidth="1"/>
    <col min="13" max="16" width="17.42578125" style="5" bestFit="1" customWidth="1"/>
    <col min="17" max="17" width="19" style="5" bestFit="1" customWidth="1"/>
    <col min="18" max="19" width="17.42578125" style="5" bestFit="1" customWidth="1"/>
    <col min="20" max="20" width="17.28515625" style="5"/>
    <col min="21" max="21" width="17.42578125" style="5" bestFit="1" customWidth="1"/>
    <col min="22" max="22" width="17.42578125" style="5" customWidth="1"/>
    <col min="23" max="23" width="17.42578125" style="5" bestFit="1" customWidth="1"/>
    <col min="24" max="24" width="17.28515625" style="5"/>
    <col min="25" max="25" width="19" style="5" bestFit="1" customWidth="1"/>
    <col min="26" max="26" width="17.42578125" style="5" bestFit="1" customWidth="1"/>
    <col min="27" max="27" width="18.5703125" style="5" bestFit="1" customWidth="1"/>
    <col min="28" max="28" width="17.28515625" style="5"/>
    <col min="29" max="29" width="17.42578125" style="5" bestFit="1" customWidth="1"/>
    <col min="30" max="30" width="17.42578125" style="5" customWidth="1"/>
    <col min="31" max="31" width="17.42578125" style="5" bestFit="1" customWidth="1"/>
    <col min="32" max="32" width="17.28515625" style="5"/>
    <col min="33" max="33" width="19" style="5" bestFit="1" customWidth="1"/>
    <col min="34" max="34" width="17.42578125" style="5" bestFit="1" customWidth="1"/>
    <col min="35" max="42" width="17.42578125" style="5" customWidth="1"/>
    <col min="43" max="43" width="19" style="5" bestFit="1" customWidth="1"/>
    <col min="44" max="44" width="22.140625" style="5" customWidth="1"/>
    <col min="45" max="16384" width="17.28515625" style="5"/>
  </cols>
  <sheetData>
    <row r="1" spans="2:46" ht="18" thickBot="1"/>
    <row r="2" spans="2:46" ht="15.75">
      <c r="B2" s="788"/>
      <c r="C2" s="795" t="s">
        <v>455</v>
      </c>
      <c r="D2" s="796"/>
      <c r="E2" s="796"/>
      <c r="F2" s="796"/>
      <c r="G2" s="796"/>
      <c r="H2" s="796"/>
      <c r="I2" s="796"/>
      <c r="J2" s="796"/>
      <c r="K2" s="796"/>
      <c r="L2" s="796"/>
      <c r="M2" s="796"/>
      <c r="N2" s="796"/>
      <c r="O2" s="796"/>
      <c r="P2" s="796"/>
      <c r="Q2" s="796"/>
      <c r="R2" s="796"/>
      <c r="S2" s="796"/>
      <c r="T2" s="796"/>
      <c r="U2" s="796"/>
      <c r="V2" s="796"/>
      <c r="W2" s="796"/>
      <c r="X2" s="796"/>
      <c r="Y2" s="796"/>
      <c r="Z2" s="796"/>
      <c r="AA2" s="796"/>
      <c r="AB2" s="796"/>
      <c r="AC2" s="796"/>
      <c r="AD2" s="796"/>
      <c r="AE2" s="796"/>
      <c r="AF2" s="796"/>
      <c r="AG2" s="796"/>
      <c r="AH2" s="796"/>
      <c r="AI2" s="796"/>
      <c r="AJ2" s="796"/>
      <c r="AK2" s="796"/>
      <c r="AL2" s="796"/>
      <c r="AM2" s="796"/>
      <c r="AN2" s="796"/>
      <c r="AO2" s="796"/>
      <c r="AP2" s="796"/>
      <c r="AQ2" s="797"/>
      <c r="AR2" s="807" t="s">
        <v>435</v>
      </c>
      <c r="AS2" s="808"/>
    </row>
    <row r="3" spans="2:46" ht="15.75">
      <c r="B3" s="789"/>
      <c r="C3" s="798"/>
      <c r="D3" s="799"/>
      <c r="E3" s="799"/>
      <c r="F3" s="799"/>
      <c r="G3" s="799"/>
      <c r="H3" s="799"/>
      <c r="I3" s="799"/>
      <c r="J3" s="799"/>
      <c r="K3" s="799"/>
      <c r="L3" s="799"/>
      <c r="M3" s="799"/>
      <c r="N3" s="799"/>
      <c r="O3" s="799"/>
      <c r="P3" s="799"/>
      <c r="Q3" s="799"/>
      <c r="R3" s="799"/>
      <c r="S3" s="799"/>
      <c r="T3" s="799"/>
      <c r="U3" s="799"/>
      <c r="V3" s="799"/>
      <c r="W3" s="799"/>
      <c r="X3" s="799"/>
      <c r="Y3" s="799"/>
      <c r="Z3" s="799"/>
      <c r="AA3" s="799"/>
      <c r="AB3" s="799"/>
      <c r="AC3" s="799"/>
      <c r="AD3" s="799"/>
      <c r="AE3" s="799"/>
      <c r="AF3" s="799"/>
      <c r="AG3" s="799"/>
      <c r="AH3" s="799"/>
      <c r="AI3" s="799"/>
      <c r="AJ3" s="799"/>
      <c r="AK3" s="799"/>
      <c r="AL3" s="799"/>
      <c r="AM3" s="799"/>
      <c r="AN3" s="799"/>
      <c r="AO3" s="799"/>
      <c r="AP3" s="799"/>
      <c r="AQ3" s="800"/>
      <c r="AR3" s="112" t="s">
        <v>432</v>
      </c>
      <c r="AS3" s="113" t="s">
        <v>433</v>
      </c>
    </row>
    <row r="4" spans="2:46">
      <c r="B4" s="789"/>
      <c r="C4" s="798"/>
      <c r="D4" s="799"/>
      <c r="E4" s="799"/>
      <c r="F4" s="799"/>
      <c r="G4" s="799"/>
      <c r="H4" s="799"/>
      <c r="I4" s="799"/>
      <c r="J4" s="799"/>
      <c r="K4" s="799"/>
      <c r="L4" s="799"/>
      <c r="M4" s="799"/>
      <c r="N4" s="799"/>
      <c r="O4" s="799"/>
      <c r="P4" s="799"/>
      <c r="Q4" s="799"/>
      <c r="R4" s="799"/>
      <c r="S4" s="799"/>
      <c r="T4" s="799"/>
      <c r="U4" s="799"/>
      <c r="V4" s="799"/>
      <c r="W4" s="799"/>
      <c r="X4" s="799"/>
      <c r="Y4" s="799"/>
      <c r="Z4" s="799"/>
      <c r="AA4" s="799"/>
      <c r="AB4" s="799"/>
      <c r="AC4" s="799"/>
      <c r="AD4" s="799"/>
      <c r="AE4" s="799"/>
      <c r="AF4" s="799"/>
      <c r="AG4" s="799"/>
      <c r="AH4" s="799"/>
      <c r="AI4" s="799"/>
      <c r="AJ4" s="799"/>
      <c r="AK4" s="799"/>
      <c r="AL4" s="799"/>
      <c r="AM4" s="799"/>
      <c r="AN4" s="799"/>
      <c r="AO4" s="799"/>
      <c r="AP4" s="799"/>
      <c r="AQ4" s="800"/>
      <c r="AR4" s="114">
        <v>3</v>
      </c>
      <c r="AS4" s="115" t="s">
        <v>498</v>
      </c>
    </row>
    <row r="5" spans="2:46" ht="15.75">
      <c r="B5" s="789"/>
      <c r="C5" s="798"/>
      <c r="D5" s="799"/>
      <c r="E5" s="799"/>
      <c r="F5" s="799"/>
      <c r="G5" s="799"/>
      <c r="H5" s="799"/>
      <c r="I5" s="799"/>
      <c r="J5" s="799"/>
      <c r="K5" s="799"/>
      <c r="L5" s="799"/>
      <c r="M5" s="799"/>
      <c r="N5" s="799"/>
      <c r="O5" s="799"/>
      <c r="P5" s="799"/>
      <c r="Q5" s="799"/>
      <c r="R5" s="799"/>
      <c r="S5" s="799"/>
      <c r="T5" s="799"/>
      <c r="U5" s="799"/>
      <c r="V5" s="799"/>
      <c r="W5" s="799"/>
      <c r="X5" s="799"/>
      <c r="Y5" s="799"/>
      <c r="Z5" s="799"/>
      <c r="AA5" s="799"/>
      <c r="AB5" s="799"/>
      <c r="AC5" s="799"/>
      <c r="AD5" s="799"/>
      <c r="AE5" s="799"/>
      <c r="AF5" s="799"/>
      <c r="AG5" s="799"/>
      <c r="AH5" s="799"/>
      <c r="AI5" s="799"/>
      <c r="AJ5" s="799"/>
      <c r="AK5" s="799"/>
      <c r="AL5" s="799"/>
      <c r="AM5" s="799"/>
      <c r="AN5" s="799"/>
      <c r="AO5" s="799"/>
      <c r="AP5" s="799"/>
      <c r="AQ5" s="800"/>
      <c r="AR5" s="791" t="s">
        <v>434</v>
      </c>
      <c r="AS5" s="792"/>
    </row>
    <row r="6" spans="2:46" ht="15.75" thickBot="1">
      <c r="B6" s="790"/>
      <c r="C6" s="801"/>
      <c r="D6" s="802"/>
      <c r="E6" s="802"/>
      <c r="F6" s="802"/>
      <c r="G6" s="802"/>
      <c r="H6" s="802"/>
      <c r="I6" s="802"/>
      <c r="J6" s="802"/>
      <c r="K6" s="802"/>
      <c r="L6" s="802"/>
      <c r="M6" s="802"/>
      <c r="N6" s="802"/>
      <c r="O6" s="802"/>
      <c r="P6" s="802"/>
      <c r="Q6" s="802"/>
      <c r="R6" s="802"/>
      <c r="S6" s="802"/>
      <c r="T6" s="802"/>
      <c r="U6" s="802"/>
      <c r="V6" s="802"/>
      <c r="W6" s="802"/>
      <c r="X6" s="802"/>
      <c r="Y6" s="802"/>
      <c r="Z6" s="802"/>
      <c r="AA6" s="802"/>
      <c r="AB6" s="802"/>
      <c r="AC6" s="802"/>
      <c r="AD6" s="802"/>
      <c r="AE6" s="802"/>
      <c r="AF6" s="802"/>
      <c r="AG6" s="802"/>
      <c r="AH6" s="802"/>
      <c r="AI6" s="802"/>
      <c r="AJ6" s="802"/>
      <c r="AK6" s="802"/>
      <c r="AL6" s="802"/>
      <c r="AM6" s="802"/>
      <c r="AN6" s="802"/>
      <c r="AO6" s="802"/>
      <c r="AP6" s="802"/>
      <c r="AQ6" s="803"/>
      <c r="AR6" s="793" t="s">
        <v>496</v>
      </c>
      <c r="AS6" s="794"/>
    </row>
    <row r="7" spans="2:46" ht="17.25">
      <c r="B7" s="6"/>
      <c r="C7" s="6"/>
      <c r="D7" s="12"/>
      <c r="E7" s="6"/>
      <c r="F7" s="6"/>
      <c r="G7" s="6"/>
      <c r="H7" s="6"/>
      <c r="I7" s="6"/>
      <c r="J7" s="10"/>
      <c r="AR7" s="809"/>
      <c r="AS7" s="810"/>
    </row>
    <row r="8" spans="2:46" ht="13.5">
      <c r="B8" s="104"/>
      <c r="C8" s="105"/>
      <c r="D8" s="105"/>
      <c r="E8" s="105"/>
      <c r="F8" s="105"/>
      <c r="G8" s="105"/>
      <c r="H8" s="105"/>
      <c r="I8" s="105"/>
      <c r="J8" s="154"/>
      <c r="K8" s="105"/>
      <c r="L8" s="105"/>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05"/>
      <c r="AP8" s="105"/>
      <c r="AQ8" s="811"/>
      <c r="AR8" s="812"/>
      <c r="AS8" s="813"/>
    </row>
    <row r="9" spans="2:46" ht="15.75">
      <c r="B9" s="825" t="s">
        <v>431</v>
      </c>
      <c r="C9" s="825" t="s">
        <v>430</v>
      </c>
      <c r="D9" s="825" t="s">
        <v>4</v>
      </c>
      <c r="E9" s="825" t="s">
        <v>523</v>
      </c>
      <c r="F9" s="825" t="s">
        <v>524</v>
      </c>
      <c r="G9" s="845" t="s">
        <v>525</v>
      </c>
      <c r="H9" s="825" t="s">
        <v>421</v>
      </c>
      <c r="I9" s="825" t="s">
        <v>6</v>
      </c>
      <c r="J9" s="846" t="s">
        <v>7</v>
      </c>
      <c r="K9" s="721" t="s">
        <v>346</v>
      </c>
      <c r="L9" s="721"/>
      <c r="M9" s="721"/>
      <c r="N9" s="721"/>
      <c r="O9" s="721"/>
      <c r="P9" s="721"/>
      <c r="Q9" s="721"/>
      <c r="R9" s="721"/>
      <c r="S9" s="721"/>
      <c r="T9" s="721"/>
      <c r="U9" s="721"/>
      <c r="V9" s="721"/>
      <c r="W9" s="721"/>
      <c r="X9" s="721"/>
      <c r="Y9" s="721"/>
      <c r="Z9" s="721"/>
      <c r="AA9" s="721"/>
      <c r="AB9" s="721"/>
      <c r="AC9" s="721"/>
      <c r="AD9" s="721"/>
      <c r="AE9" s="721"/>
      <c r="AF9" s="721"/>
      <c r="AG9" s="721"/>
      <c r="AH9" s="721"/>
      <c r="AI9" s="721"/>
      <c r="AJ9" s="721"/>
      <c r="AK9" s="721"/>
      <c r="AL9" s="721"/>
      <c r="AM9" s="721"/>
      <c r="AN9" s="721"/>
      <c r="AO9" s="721"/>
      <c r="AP9" s="721"/>
      <c r="AQ9" s="847" t="s">
        <v>347</v>
      </c>
      <c r="AR9" s="848" t="s">
        <v>348</v>
      </c>
      <c r="AS9" s="848" t="s">
        <v>378</v>
      </c>
    </row>
    <row r="10" spans="2:46" ht="15.75">
      <c r="B10" s="825"/>
      <c r="C10" s="825"/>
      <c r="D10" s="825"/>
      <c r="E10" s="825"/>
      <c r="F10" s="825"/>
      <c r="G10" s="825"/>
      <c r="H10" s="825"/>
      <c r="I10" s="825"/>
      <c r="J10" s="846"/>
      <c r="K10" s="546" t="s">
        <v>422</v>
      </c>
      <c r="L10" s="546"/>
      <c r="M10" s="546"/>
      <c r="N10" s="546"/>
      <c r="O10" s="546"/>
      <c r="P10" s="546"/>
      <c r="Q10" s="546"/>
      <c r="R10" s="546"/>
      <c r="S10" s="546" t="s">
        <v>423</v>
      </c>
      <c r="T10" s="546"/>
      <c r="U10" s="546"/>
      <c r="V10" s="546"/>
      <c r="W10" s="546"/>
      <c r="X10" s="546"/>
      <c r="Y10" s="546"/>
      <c r="Z10" s="546"/>
      <c r="AA10" s="546" t="s">
        <v>424</v>
      </c>
      <c r="AB10" s="546"/>
      <c r="AC10" s="546"/>
      <c r="AD10" s="546"/>
      <c r="AE10" s="546"/>
      <c r="AF10" s="546"/>
      <c r="AG10" s="546"/>
      <c r="AH10" s="546"/>
      <c r="AI10" s="546" t="s">
        <v>425</v>
      </c>
      <c r="AJ10" s="546"/>
      <c r="AK10" s="546"/>
      <c r="AL10" s="546"/>
      <c r="AM10" s="546"/>
      <c r="AN10" s="546"/>
      <c r="AO10" s="546"/>
      <c r="AP10" s="546"/>
      <c r="AQ10" s="847"/>
      <c r="AR10" s="848"/>
      <c r="AS10" s="848"/>
    </row>
    <row r="11" spans="2:46" ht="15.75">
      <c r="B11" s="825"/>
      <c r="C11" s="825"/>
      <c r="D11" s="825"/>
      <c r="E11" s="825"/>
      <c r="F11" s="825"/>
      <c r="G11" s="825"/>
      <c r="H11" s="825"/>
      <c r="I11" s="825"/>
      <c r="J11" s="846"/>
      <c r="K11" s="546" t="s">
        <v>353</v>
      </c>
      <c r="L11" s="546"/>
      <c r="M11" s="546" t="s">
        <v>354</v>
      </c>
      <c r="N11" s="546"/>
      <c r="O11" s="784" t="s">
        <v>355</v>
      </c>
      <c r="P11" s="785"/>
      <c r="Q11" s="786" t="s">
        <v>356</v>
      </c>
      <c r="R11" s="787"/>
      <c r="S11" s="546" t="s">
        <v>429</v>
      </c>
      <c r="T11" s="546"/>
      <c r="U11" s="546" t="s">
        <v>358</v>
      </c>
      <c r="V11" s="546"/>
      <c r="W11" s="546" t="s">
        <v>359</v>
      </c>
      <c r="X11" s="546"/>
      <c r="Y11" s="786" t="s">
        <v>356</v>
      </c>
      <c r="Z11" s="787"/>
      <c r="AA11" s="546" t="s">
        <v>360</v>
      </c>
      <c r="AB11" s="546"/>
      <c r="AC11" s="546" t="s">
        <v>361</v>
      </c>
      <c r="AD11" s="546"/>
      <c r="AE11" s="546" t="s">
        <v>362</v>
      </c>
      <c r="AF11" s="546"/>
      <c r="AG11" s="786" t="s">
        <v>356</v>
      </c>
      <c r="AH11" s="787"/>
      <c r="AI11" s="546" t="s">
        <v>363</v>
      </c>
      <c r="AJ11" s="546"/>
      <c r="AK11" s="546" t="s">
        <v>364</v>
      </c>
      <c r="AL11" s="546"/>
      <c r="AM11" s="546" t="s">
        <v>365</v>
      </c>
      <c r="AN11" s="546"/>
      <c r="AO11" s="786" t="s">
        <v>426</v>
      </c>
      <c r="AP11" s="787"/>
      <c r="AQ11" s="847"/>
      <c r="AR11" s="848"/>
      <c r="AS11" s="848"/>
    </row>
    <row r="12" spans="2:46" ht="15.75">
      <c r="B12" s="720"/>
      <c r="C12" s="720"/>
      <c r="D12" s="720"/>
      <c r="E12" s="720"/>
      <c r="F12" s="720"/>
      <c r="G12" s="720"/>
      <c r="H12" s="720"/>
      <c r="I12" s="720"/>
      <c r="J12" s="846"/>
      <c r="K12" s="15" t="s">
        <v>366</v>
      </c>
      <c r="L12" s="16" t="s">
        <v>367</v>
      </c>
      <c r="M12" s="15" t="s">
        <v>366</v>
      </c>
      <c r="N12" s="16" t="s">
        <v>367</v>
      </c>
      <c r="O12" s="15" t="s">
        <v>366</v>
      </c>
      <c r="P12" s="16" t="s">
        <v>367</v>
      </c>
      <c r="Q12" s="155" t="s">
        <v>366</v>
      </c>
      <c r="R12" s="156" t="s">
        <v>367</v>
      </c>
      <c r="S12" s="15" t="s">
        <v>366</v>
      </c>
      <c r="T12" s="16" t="s">
        <v>367</v>
      </c>
      <c r="U12" s="15" t="s">
        <v>366</v>
      </c>
      <c r="V12" s="16" t="s">
        <v>367</v>
      </c>
      <c r="W12" s="15" t="s">
        <v>366</v>
      </c>
      <c r="X12" s="16" t="s">
        <v>367</v>
      </c>
      <c r="Y12" s="155" t="s">
        <v>366</v>
      </c>
      <c r="Z12" s="156" t="s">
        <v>367</v>
      </c>
      <c r="AA12" s="15" t="s">
        <v>366</v>
      </c>
      <c r="AB12" s="16" t="s">
        <v>367</v>
      </c>
      <c r="AC12" s="15" t="s">
        <v>366</v>
      </c>
      <c r="AD12" s="16" t="s">
        <v>367</v>
      </c>
      <c r="AE12" s="15" t="s">
        <v>366</v>
      </c>
      <c r="AF12" s="16" t="s">
        <v>367</v>
      </c>
      <c r="AG12" s="155" t="s">
        <v>366</v>
      </c>
      <c r="AH12" s="156" t="s">
        <v>367</v>
      </c>
      <c r="AI12" s="15" t="s">
        <v>366</v>
      </c>
      <c r="AJ12" s="16" t="s">
        <v>367</v>
      </c>
      <c r="AK12" s="15" t="s">
        <v>366</v>
      </c>
      <c r="AL12" s="16" t="s">
        <v>367</v>
      </c>
      <c r="AM12" s="15" t="s">
        <v>366</v>
      </c>
      <c r="AN12" s="16" t="s">
        <v>367</v>
      </c>
      <c r="AO12" s="155" t="s">
        <v>366</v>
      </c>
      <c r="AP12" s="156" t="s">
        <v>367</v>
      </c>
      <c r="AQ12" s="847"/>
      <c r="AR12" s="848"/>
      <c r="AS12" s="848"/>
    </row>
    <row r="13" spans="2:46" ht="165" customHeight="1">
      <c r="B13" s="836" t="s">
        <v>700</v>
      </c>
      <c r="C13" s="843" t="s">
        <v>851</v>
      </c>
      <c r="D13" s="384">
        <v>118</v>
      </c>
      <c r="E13" s="387" t="s">
        <v>589</v>
      </c>
      <c r="F13" s="385" t="s">
        <v>526</v>
      </c>
      <c r="G13" s="386">
        <v>123</v>
      </c>
      <c r="H13" s="387" t="s">
        <v>978</v>
      </c>
      <c r="I13" s="385" t="s">
        <v>527</v>
      </c>
      <c r="J13" s="500" t="s">
        <v>984</v>
      </c>
      <c r="K13" s="409">
        <v>1</v>
      </c>
      <c r="L13" s="157"/>
      <c r="M13" s="409">
        <v>1</v>
      </c>
      <c r="N13" s="157"/>
      <c r="O13" s="409">
        <v>10</v>
      </c>
      <c r="P13" s="157"/>
      <c r="Q13" s="158">
        <f>K13+M13+O13</f>
        <v>12</v>
      </c>
      <c r="R13" s="158">
        <f>L13+N13+P13</f>
        <v>0</v>
      </c>
      <c r="S13" s="409">
        <v>16</v>
      </c>
      <c r="T13" s="157"/>
      <c r="U13" s="409">
        <v>16</v>
      </c>
      <c r="V13" s="157"/>
      <c r="W13" s="409">
        <v>9</v>
      </c>
      <c r="X13" s="157"/>
      <c r="Y13" s="158">
        <f>S13+U13+W13</f>
        <v>41</v>
      </c>
      <c r="Z13" s="158">
        <f>T13+V13+X13</f>
        <v>0</v>
      </c>
      <c r="AA13" s="409">
        <v>15</v>
      </c>
      <c r="AB13" s="157"/>
      <c r="AC13" s="409">
        <v>16</v>
      </c>
      <c r="AD13" s="157"/>
      <c r="AE13" s="409">
        <v>13</v>
      </c>
      <c r="AF13" s="157"/>
      <c r="AG13" s="158">
        <f>AA13+AC13+AE13</f>
        <v>44</v>
      </c>
      <c r="AH13" s="158">
        <f>AB13+AD13+AF13</f>
        <v>0</v>
      </c>
      <c r="AI13" s="413">
        <v>16</v>
      </c>
      <c r="AJ13" s="157"/>
      <c r="AK13" s="409">
        <v>4</v>
      </c>
      <c r="AL13" s="157"/>
      <c r="AM13" s="409">
        <v>1</v>
      </c>
      <c r="AN13" s="157"/>
      <c r="AO13" s="158">
        <f>AI13+AK13+AM13</f>
        <v>21</v>
      </c>
      <c r="AP13" s="158">
        <f>AJ13+AL13+AN13</f>
        <v>0</v>
      </c>
      <c r="AQ13" s="111">
        <f>Q13+Y13+AG13+AO13</f>
        <v>118</v>
      </c>
      <c r="AR13" s="169">
        <f>R13+Z13+AH13+AP13</f>
        <v>0</v>
      </c>
      <c r="AS13" s="159">
        <f t="shared" ref="AS13:AS20" si="0">IF(AND(AR13&gt;0,AQ13&gt;0),AR13/AQ13,0)</f>
        <v>0</v>
      </c>
    </row>
    <row r="14" spans="2:46" ht="165" customHeight="1">
      <c r="B14" s="837"/>
      <c r="C14" s="844"/>
      <c r="D14" s="400">
        <v>92379</v>
      </c>
      <c r="E14" s="395" t="s">
        <v>596</v>
      </c>
      <c r="F14" s="393" t="s">
        <v>550</v>
      </c>
      <c r="G14" s="401">
        <v>145655</v>
      </c>
      <c r="H14" s="395" t="s">
        <v>983</v>
      </c>
      <c r="I14" s="387" t="s">
        <v>551</v>
      </c>
      <c r="J14" s="500" t="s">
        <v>984</v>
      </c>
      <c r="K14" s="410">
        <v>0</v>
      </c>
      <c r="L14" s="161"/>
      <c r="M14" s="410">
        <v>0</v>
      </c>
      <c r="N14" s="161"/>
      <c r="O14" s="410">
        <v>10264</v>
      </c>
      <c r="P14" s="161"/>
      <c r="Q14" s="162">
        <f>K14+M14+O14</f>
        <v>10264</v>
      </c>
      <c r="R14" s="162">
        <f>L14+N14+P14</f>
        <v>0</v>
      </c>
      <c r="S14" s="410">
        <v>10264</v>
      </c>
      <c r="T14" s="161"/>
      <c r="U14" s="410">
        <v>10264</v>
      </c>
      <c r="V14" s="161"/>
      <c r="W14" s="410">
        <v>10264</v>
      </c>
      <c r="X14" s="161"/>
      <c r="Y14" s="162">
        <f>S14+U14+W14</f>
        <v>30792</v>
      </c>
      <c r="Z14" s="162">
        <f>T14+V14+X14</f>
        <v>0</v>
      </c>
      <c r="AA14" s="410">
        <v>10264</v>
      </c>
      <c r="AB14" s="161"/>
      <c r="AC14" s="410">
        <v>10264</v>
      </c>
      <c r="AD14" s="161"/>
      <c r="AE14" s="410">
        <v>10265</v>
      </c>
      <c r="AF14" s="161"/>
      <c r="AG14" s="162">
        <f>AA14+AC14+AE14</f>
        <v>30793</v>
      </c>
      <c r="AH14" s="162">
        <f>AB14+AD14+AF14</f>
        <v>0</v>
      </c>
      <c r="AI14" s="410">
        <v>10265</v>
      </c>
      <c r="AJ14" s="161"/>
      <c r="AK14" s="410">
        <v>10265</v>
      </c>
      <c r="AL14" s="161"/>
      <c r="AM14" s="410">
        <v>0</v>
      </c>
      <c r="AN14" s="161"/>
      <c r="AO14" s="162">
        <f>AI14+AK14+AM14</f>
        <v>20530</v>
      </c>
      <c r="AP14" s="162">
        <f>AJ14+AL14+AN14</f>
        <v>0</v>
      </c>
      <c r="AQ14" s="106">
        <f>Q14+Y14+AG14+AO14</f>
        <v>92379</v>
      </c>
      <c r="AR14" s="170">
        <f>R14+Z14+AH14+AP14</f>
        <v>0</v>
      </c>
      <c r="AS14" s="159">
        <f t="shared" si="0"/>
        <v>0</v>
      </c>
    </row>
    <row r="15" spans="2:46" ht="116.25" customHeight="1">
      <c r="B15" s="838"/>
      <c r="C15" s="841" t="s">
        <v>852</v>
      </c>
      <c r="D15" s="384">
        <v>138200</v>
      </c>
      <c r="E15" s="387" t="s">
        <v>590</v>
      </c>
      <c r="F15" s="385" t="s">
        <v>528</v>
      </c>
      <c r="G15" s="389">
        <v>72574</v>
      </c>
      <c r="H15" s="387" t="s">
        <v>979</v>
      </c>
      <c r="I15" s="387" t="s">
        <v>529</v>
      </c>
      <c r="J15" s="501" t="s">
        <v>989</v>
      </c>
      <c r="K15" s="409">
        <v>9950</v>
      </c>
      <c r="L15" s="157"/>
      <c r="M15" s="409">
        <v>11450</v>
      </c>
      <c r="N15" s="157"/>
      <c r="O15" s="409">
        <v>11950</v>
      </c>
      <c r="P15" s="157"/>
      <c r="Q15" s="158">
        <f t="shared" ref="Q15:R31" si="1">K15+M15+O15</f>
        <v>33350</v>
      </c>
      <c r="R15" s="158">
        <f t="shared" si="1"/>
        <v>0</v>
      </c>
      <c r="S15" s="409">
        <v>11250</v>
      </c>
      <c r="T15" s="157"/>
      <c r="U15" s="409">
        <v>11950</v>
      </c>
      <c r="V15" s="157"/>
      <c r="W15" s="409">
        <v>11600</v>
      </c>
      <c r="X15" s="157"/>
      <c r="Y15" s="158">
        <f t="shared" ref="Y15:Z31" si="2">S15+U15+W15</f>
        <v>34800</v>
      </c>
      <c r="Z15" s="158">
        <f t="shared" si="2"/>
        <v>0</v>
      </c>
      <c r="AA15" s="409">
        <v>12050</v>
      </c>
      <c r="AB15" s="157"/>
      <c r="AC15" s="409">
        <v>12050</v>
      </c>
      <c r="AD15" s="157"/>
      <c r="AE15" s="409">
        <v>12050</v>
      </c>
      <c r="AF15" s="157"/>
      <c r="AG15" s="158">
        <f t="shared" ref="AG15:AH31" si="3">AA15+AC15+AE15</f>
        <v>36150</v>
      </c>
      <c r="AH15" s="158">
        <f t="shared" si="3"/>
        <v>0</v>
      </c>
      <c r="AI15" s="409">
        <v>11950</v>
      </c>
      <c r="AJ15" s="157"/>
      <c r="AK15" s="409">
        <v>11450</v>
      </c>
      <c r="AL15" s="157"/>
      <c r="AM15" s="409">
        <v>10500</v>
      </c>
      <c r="AN15" s="157"/>
      <c r="AO15" s="158">
        <f t="shared" ref="AO15:AP27" si="4">AI15+AK15+AM15</f>
        <v>33900</v>
      </c>
      <c r="AP15" s="158">
        <f t="shared" si="4"/>
        <v>0</v>
      </c>
      <c r="AQ15" s="111">
        <f t="shared" ref="AQ15:AR27" si="5">Q15+Y15+AG15+AO15</f>
        <v>138200</v>
      </c>
      <c r="AR15" s="169">
        <f t="shared" si="5"/>
        <v>0</v>
      </c>
      <c r="AS15" s="159">
        <f t="shared" si="0"/>
        <v>0</v>
      </c>
      <c r="AT15" s="160"/>
    </row>
    <row r="16" spans="2:46" ht="101.25" customHeight="1">
      <c r="B16" s="837"/>
      <c r="C16" s="731"/>
      <c r="D16" s="504">
        <v>400</v>
      </c>
      <c r="E16" s="387" t="s">
        <v>590</v>
      </c>
      <c r="F16" s="387" t="s">
        <v>528</v>
      </c>
      <c r="G16" s="414">
        <v>363</v>
      </c>
      <c r="H16" s="387" t="s">
        <v>838</v>
      </c>
      <c r="I16" s="387" t="s">
        <v>529</v>
      </c>
      <c r="J16" s="379" t="s">
        <v>987</v>
      </c>
      <c r="K16" s="300">
        <v>25</v>
      </c>
      <c r="L16" s="166"/>
      <c r="M16" s="300">
        <v>25</v>
      </c>
      <c r="N16" s="166"/>
      <c r="O16" s="300">
        <v>40</v>
      </c>
      <c r="P16" s="166"/>
      <c r="Q16" s="162">
        <f t="shared" si="1"/>
        <v>90</v>
      </c>
      <c r="R16" s="162">
        <f t="shared" si="1"/>
        <v>0</v>
      </c>
      <c r="S16" s="300">
        <v>35</v>
      </c>
      <c r="T16" s="166"/>
      <c r="U16" s="300">
        <v>35</v>
      </c>
      <c r="V16" s="166"/>
      <c r="W16" s="300">
        <v>25</v>
      </c>
      <c r="X16" s="166"/>
      <c r="Y16" s="162">
        <f t="shared" si="2"/>
        <v>95</v>
      </c>
      <c r="Z16" s="162">
        <f t="shared" si="2"/>
        <v>0</v>
      </c>
      <c r="AA16" s="300">
        <v>45</v>
      </c>
      <c r="AB16" s="166"/>
      <c r="AC16" s="300">
        <v>45</v>
      </c>
      <c r="AD16" s="166"/>
      <c r="AE16" s="301">
        <v>30</v>
      </c>
      <c r="AF16" s="168"/>
      <c r="AG16" s="162">
        <f t="shared" si="3"/>
        <v>120</v>
      </c>
      <c r="AH16" s="162">
        <f t="shared" si="3"/>
        <v>0</v>
      </c>
      <c r="AI16" s="300">
        <v>35</v>
      </c>
      <c r="AJ16" s="166"/>
      <c r="AK16" s="300">
        <v>35</v>
      </c>
      <c r="AL16" s="166"/>
      <c r="AM16" s="300">
        <v>25</v>
      </c>
      <c r="AN16" s="166"/>
      <c r="AO16" s="158">
        <f>AI16+AK16+AM16</f>
        <v>95</v>
      </c>
      <c r="AP16" s="158">
        <f>AJ16+AL16+AN16</f>
        <v>0</v>
      </c>
      <c r="AQ16" s="111">
        <f>Q16+Y16+AG16+AO16</f>
        <v>400</v>
      </c>
      <c r="AR16" s="169">
        <f>R16+Z16+AH16+AP16</f>
        <v>0</v>
      </c>
      <c r="AS16" s="159">
        <f t="shared" si="0"/>
        <v>0</v>
      </c>
      <c r="AT16" s="160"/>
    </row>
    <row r="17" spans="2:46" ht="135">
      <c r="B17" s="838"/>
      <c r="C17" s="731"/>
      <c r="D17" s="384">
        <v>10520</v>
      </c>
      <c r="E17" s="387" t="s">
        <v>591</v>
      </c>
      <c r="F17" s="387" t="s">
        <v>530</v>
      </c>
      <c r="G17" s="389">
        <v>13535</v>
      </c>
      <c r="H17" s="387" t="s">
        <v>980</v>
      </c>
      <c r="I17" s="385" t="s">
        <v>531</v>
      </c>
      <c r="J17" s="388" t="s">
        <v>990</v>
      </c>
      <c r="K17" s="410">
        <v>660</v>
      </c>
      <c r="L17" s="161"/>
      <c r="M17" s="410">
        <v>860</v>
      </c>
      <c r="N17" s="161"/>
      <c r="O17" s="410">
        <v>860</v>
      </c>
      <c r="P17" s="161"/>
      <c r="Q17" s="158">
        <f t="shared" si="1"/>
        <v>2380</v>
      </c>
      <c r="R17" s="158">
        <f t="shared" si="1"/>
        <v>0</v>
      </c>
      <c r="S17" s="410">
        <v>760</v>
      </c>
      <c r="T17" s="161"/>
      <c r="U17" s="410">
        <v>960</v>
      </c>
      <c r="V17" s="161"/>
      <c r="W17" s="410">
        <v>960</v>
      </c>
      <c r="X17" s="161"/>
      <c r="Y17" s="158">
        <f t="shared" si="2"/>
        <v>2680</v>
      </c>
      <c r="Z17" s="158">
        <f t="shared" si="2"/>
        <v>0</v>
      </c>
      <c r="AA17" s="410">
        <v>960</v>
      </c>
      <c r="AB17" s="161"/>
      <c r="AC17" s="410">
        <v>960</v>
      </c>
      <c r="AD17" s="161"/>
      <c r="AE17" s="410">
        <v>960</v>
      </c>
      <c r="AF17" s="161"/>
      <c r="AG17" s="158">
        <f t="shared" si="3"/>
        <v>2880</v>
      </c>
      <c r="AH17" s="158">
        <f t="shared" si="3"/>
        <v>0</v>
      </c>
      <c r="AI17" s="410">
        <v>960</v>
      </c>
      <c r="AJ17" s="161"/>
      <c r="AK17" s="410">
        <v>960</v>
      </c>
      <c r="AL17" s="161"/>
      <c r="AM17" s="410">
        <v>660</v>
      </c>
      <c r="AN17" s="161"/>
      <c r="AO17" s="158">
        <f t="shared" si="4"/>
        <v>2580</v>
      </c>
      <c r="AP17" s="158">
        <f t="shared" si="4"/>
        <v>0</v>
      </c>
      <c r="AQ17" s="106">
        <f t="shared" si="5"/>
        <v>10520</v>
      </c>
      <c r="AR17" s="170">
        <f t="shared" si="5"/>
        <v>0</v>
      </c>
      <c r="AS17" s="159">
        <f t="shared" si="0"/>
        <v>0</v>
      </c>
    </row>
    <row r="18" spans="2:46" ht="120">
      <c r="B18" s="838"/>
      <c r="C18" s="731"/>
      <c r="D18" s="384">
        <v>127390</v>
      </c>
      <c r="E18" s="387" t="s">
        <v>553</v>
      </c>
      <c r="F18" s="387" t="s">
        <v>532</v>
      </c>
      <c r="G18" s="389">
        <v>123426</v>
      </c>
      <c r="H18" s="387" t="s">
        <v>981</v>
      </c>
      <c r="I18" s="387" t="s">
        <v>533</v>
      </c>
      <c r="J18" s="500" t="s">
        <v>988</v>
      </c>
      <c r="K18" s="410">
        <v>7054</v>
      </c>
      <c r="L18" s="161"/>
      <c r="M18" s="410">
        <v>9905</v>
      </c>
      <c r="N18" s="161"/>
      <c r="O18" s="410">
        <v>10370</v>
      </c>
      <c r="P18" s="161"/>
      <c r="Q18" s="158">
        <f t="shared" si="1"/>
        <v>27329</v>
      </c>
      <c r="R18" s="158">
        <f t="shared" si="1"/>
        <v>0</v>
      </c>
      <c r="S18" s="410">
        <v>10270</v>
      </c>
      <c r="T18" s="161"/>
      <c r="U18" s="410">
        <v>11592</v>
      </c>
      <c r="V18" s="161"/>
      <c r="W18" s="410">
        <v>11692</v>
      </c>
      <c r="X18" s="161"/>
      <c r="Y18" s="158">
        <f t="shared" si="2"/>
        <v>33554</v>
      </c>
      <c r="Z18" s="158">
        <f t="shared" si="2"/>
        <v>0</v>
      </c>
      <c r="AA18" s="410">
        <v>11663</v>
      </c>
      <c r="AB18" s="161"/>
      <c r="AC18" s="410">
        <v>11833</v>
      </c>
      <c r="AD18" s="161"/>
      <c r="AE18" s="410">
        <v>11873</v>
      </c>
      <c r="AF18" s="161"/>
      <c r="AG18" s="158">
        <f t="shared" si="3"/>
        <v>35369</v>
      </c>
      <c r="AH18" s="158">
        <f t="shared" si="3"/>
        <v>0</v>
      </c>
      <c r="AI18" s="410">
        <v>11543</v>
      </c>
      <c r="AJ18" s="161"/>
      <c r="AK18" s="410">
        <v>11513</v>
      </c>
      <c r="AL18" s="161"/>
      <c r="AM18" s="410">
        <v>8082</v>
      </c>
      <c r="AN18" s="161"/>
      <c r="AO18" s="158">
        <f t="shared" si="4"/>
        <v>31138</v>
      </c>
      <c r="AP18" s="158">
        <f t="shared" si="4"/>
        <v>0</v>
      </c>
      <c r="AQ18" s="106">
        <f t="shared" si="5"/>
        <v>127390</v>
      </c>
      <c r="AR18" s="170">
        <f t="shared" si="5"/>
        <v>0</v>
      </c>
      <c r="AS18" s="159">
        <f t="shared" si="0"/>
        <v>0</v>
      </c>
      <c r="AT18" s="160"/>
    </row>
    <row r="19" spans="2:46" ht="120">
      <c r="B19" s="838"/>
      <c r="C19" s="731"/>
      <c r="D19" s="384">
        <v>35000</v>
      </c>
      <c r="E19" s="387" t="s">
        <v>553</v>
      </c>
      <c r="F19" s="387" t="s">
        <v>532</v>
      </c>
      <c r="G19" s="391">
        <v>34000</v>
      </c>
      <c r="H19" s="377" t="s">
        <v>925</v>
      </c>
      <c r="I19" s="387" t="s">
        <v>533</v>
      </c>
      <c r="J19" s="379" t="s">
        <v>554</v>
      </c>
      <c r="K19" s="300">
        <v>2500</v>
      </c>
      <c r="L19" s="166"/>
      <c r="M19" s="300">
        <v>3000</v>
      </c>
      <c r="N19" s="166"/>
      <c r="O19" s="300">
        <v>3000</v>
      </c>
      <c r="P19" s="166"/>
      <c r="Q19" s="158">
        <f>K19+M19+O19</f>
        <v>8500</v>
      </c>
      <c r="R19" s="158">
        <f>L19+N19+P19</f>
        <v>0</v>
      </c>
      <c r="S19" s="300">
        <v>3000</v>
      </c>
      <c r="T19" s="166"/>
      <c r="U19" s="300">
        <v>3000</v>
      </c>
      <c r="V19" s="166"/>
      <c r="W19" s="300">
        <v>3000</v>
      </c>
      <c r="X19" s="166"/>
      <c r="Y19" s="158">
        <f>S19+U19+W19</f>
        <v>9000</v>
      </c>
      <c r="Z19" s="158">
        <f>T19+V19+X19</f>
        <v>0</v>
      </c>
      <c r="AA19" s="300">
        <v>3000</v>
      </c>
      <c r="AB19" s="166"/>
      <c r="AC19" s="300">
        <v>3000</v>
      </c>
      <c r="AD19" s="166"/>
      <c r="AE19" s="300">
        <v>3000</v>
      </c>
      <c r="AF19" s="168"/>
      <c r="AG19" s="158">
        <f>AA19+AC19+AE19</f>
        <v>9000</v>
      </c>
      <c r="AH19" s="158">
        <f>AB19+AD19+AF19</f>
        <v>0</v>
      </c>
      <c r="AI19" s="300">
        <v>3000</v>
      </c>
      <c r="AJ19" s="166"/>
      <c r="AK19" s="300">
        <v>3000</v>
      </c>
      <c r="AL19" s="166"/>
      <c r="AM19" s="300">
        <v>2500</v>
      </c>
      <c r="AN19" s="166"/>
      <c r="AO19" s="158">
        <f>AI19+AK19+AM19</f>
        <v>8500</v>
      </c>
      <c r="AP19" s="158">
        <f>AJ19+AL19+AN19</f>
        <v>0</v>
      </c>
      <c r="AQ19" s="106">
        <f>Q19+Y19+AG19+AO19</f>
        <v>35000</v>
      </c>
      <c r="AR19" s="170">
        <f>R19+Z19+AH19+AP19</f>
        <v>0</v>
      </c>
      <c r="AS19" s="159">
        <f t="shared" si="0"/>
        <v>0</v>
      </c>
      <c r="AT19" s="160"/>
    </row>
    <row r="20" spans="2:46" ht="120">
      <c r="B20" s="837"/>
      <c r="C20" s="731"/>
      <c r="D20" s="504">
        <v>21000</v>
      </c>
      <c r="E20" s="387" t="s">
        <v>553</v>
      </c>
      <c r="F20" s="387" t="s">
        <v>532</v>
      </c>
      <c r="G20" s="417">
        <v>20500</v>
      </c>
      <c r="H20" s="387" t="s">
        <v>839</v>
      </c>
      <c r="I20" s="387" t="s">
        <v>533</v>
      </c>
      <c r="J20" s="418" t="s">
        <v>607</v>
      </c>
      <c r="K20" s="300">
        <v>1500</v>
      </c>
      <c r="L20" s="166"/>
      <c r="M20" s="300">
        <v>1500</v>
      </c>
      <c r="N20" s="166"/>
      <c r="O20" s="300">
        <v>1700</v>
      </c>
      <c r="P20" s="166"/>
      <c r="Q20" s="158">
        <f>K20+M20+O20</f>
        <v>4700</v>
      </c>
      <c r="R20" s="158">
        <f>L20+N20+P20</f>
        <v>0</v>
      </c>
      <c r="S20" s="300">
        <v>1500</v>
      </c>
      <c r="T20" s="166"/>
      <c r="U20" s="300">
        <v>2000</v>
      </c>
      <c r="V20" s="166"/>
      <c r="W20" s="300">
        <v>1700</v>
      </c>
      <c r="X20" s="166"/>
      <c r="Y20" s="158">
        <f>S20+U20+W20</f>
        <v>5200</v>
      </c>
      <c r="Z20" s="158">
        <f>T20+V20+X20</f>
        <v>0</v>
      </c>
      <c r="AA20" s="300">
        <v>2000</v>
      </c>
      <c r="AB20" s="166"/>
      <c r="AC20" s="300">
        <v>1800</v>
      </c>
      <c r="AD20" s="166"/>
      <c r="AE20" s="301">
        <v>2100</v>
      </c>
      <c r="AF20" s="168"/>
      <c r="AG20" s="158">
        <f>AA20+AC20+AE20</f>
        <v>5900</v>
      </c>
      <c r="AH20" s="158">
        <f>AB20+AD20+AF20</f>
        <v>0</v>
      </c>
      <c r="AI20" s="300">
        <v>1900</v>
      </c>
      <c r="AJ20" s="166"/>
      <c r="AK20" s="300">
        <v>1600</v>
      </c>
      <c r="AL20" s="166"/>
      <c r="AM20" s="300">
        <v>1700</v>
      </c>
      <c r="AN20" s="166"/>
      <c r="AO20" s="158">
        <f>AI20+AK20+AM20</f>
        <v>5200</v>
      </c>
      <c r="AP20" s="158">
        <f>AJ20+AL20+AN20</f>
        <v>0</v>
      </c>
      <c r="AQ20" s="106">
        <f>Q20+Y20+AG20+AO20</f>
        <v>21000</v>
      </c>
      <c r="AR20" s="170">
        <f>R20+Z20+AH20+AP20</f>
        <v>0</v>
      </c>
      <c r="AS20" s="159">
        <f t="shared" si="0"/>
        <v>0</v>
      </c>
      <c r="AT20" s="160"/>
    </row>
    <row r="21" spans="2:46" ht="195">
      <c r="B21" s="837"/>
      <c r="C21" s="731"/>
      <c r="D21" s="399" t="s">
        <v>544</v>
      </c>
      <c r="E21" s="395" t="s">
        <v>594</v>
      </c>
      <c r="F21" s="396" t="s">
        <v>545</v>
      </c>
      <c r="G21" s="399" t="s">
        <v>546</v>
      </c>
      <c r="H21" s="395" t="s">
        <v>547</v>
      </c>
      <c r="I21" s="387" t="s">
        <v>548</v>
      </c>
      <c r="J21" s="379" t="s">
        <v>991</v>
      </c>
      <c r="K21" s="411">
        <v>0.80000000000000016</v>
      </c>
      <c r="L21" s="161"/>
      <c r="M21" s="411">
        <v>0.80000000000000016</v>
      </c>
      <c r="N21" s="161"/>
      <c r="O21" s="411">
        <v>0.80000000000000016</v>
      </c>
      <c r="P21" s="161"/>
      <c r="Q21" s="163">
        <f>AVERAGE(K21,M21,O21)</f>
        <v>0.80000000000000016</v>
      </c>
      <c r="R21" s="163">
        <f>IFERROR(AVERAGE(L21,N21,P21),0)</f>
        <v>0</v>
      </c>
      <c r="S21" s="411">
        <v>0.80000000000000016</v>
      </c>
      <c r="T21" s="161"/>
      <c r="U21" s="411">
        <v>0.80000000000000016</v>
      </c>
      <c r="V21" s="161"/>
      <c r="W21" s="411">
        <v>0.80000000000000016</v>
      </c>
      <c r="X21" s="161"/>
      <c r="Y21" s="163">
        <f>AVERAGE(S21,U21,W21)</f>
        <v>0.80000000000000016</v>
      </c>
      <c r="Z21" s="163">
        <f>IFERROR(AVERAGE(T21,V21,X21),0)</f>
        <v>0</v>
      </c>
      <c r="AA21" s="411">
        <v>0.80000000000000016</v>
      </c>
      <c r="AB21" s="161"/>
      <c r="AC21" s="411">
        <v>0.80000000000000016</v>
      </c>
      <c r="AD21" s="161"/>
      <c r="AE21" s="411">
        <v>0.80000000000000016</v>
      </c>
      <c r="AF21" s="161"/>
      <c r="AG21" s="163">
        <f>AVERAGE(AA21,AC21,AE21)</f>
        <v>0.80000000000000016</v>
      </c>
      <c r="AH21" s="163">
        <f>IFERROR(AVERAGE(AB21,AD21,AF21),0)</f>
        <v>0</v>
      </c>
      <c r="AI21" s="411">
        <v>0.80000000000000016</v>
      </c>
      <c r="AJ21" s="161"/>
      <c r="AK21" s="411">
        <v>0.80000000000000016</v>
      </c>
      <c r="AL21" s="161"/>
      <c r="AM21" s="411">
        <v>0.80000000000000016</v>
      </c>
      <c r="AN21" s="161"/>
      <c r="AO21" s="163">
        <f>AVERAGE(AI21,AK21,AM21)</f>
        <v>0.80000000000000016</v>
      </c>
      <c r="AP21" s="163">
        <f>IFERROR(AVERAGE(AJ21,AL21,AN21),0)</f>
        <v>0</v>
      </c>
      <c r="AQ21" s="163">
        <f>AVERAGE(Q21,Y21,AG21,AO21)</f>
        <v>0.80000000000000016</v>
      </c>
      <c r="AR21" s="163">
        <f>AVERAGE(R21,Z21,AH21,AP21)</f>
        <v>0</v>
      </c>
      <c r="AS21" s="159">
        <f t="shared" ref="AS21:AS34" si="6">IF(AND(AR21&gt;0,AQ21&gt;0),AR21/AQ21,0)</f>
        <v>0</v>
      </c>
      <c r="AT21" s="160"/>
    </row>
    <row r="22" spans="2:46" ht="165">
      <c r="B22" s="837"/>
      <c r="C22" s="842"/>
      <c r="D22" s="394" t="s">
        <v>909</v>
      </c>
      <c r="E22" s="395" t="s">
        <v>595</v>
      </c>
      <c r="F22" s="396" t="s">
        <v>549</v>
      </c>
      <c r="G22" s="396" t="s">
        <v>910</v>
      </c>
      <c r="H22" s="395" t="s">
        <v>911</v>
      </c>
      <c r="I22" s="387" t="s">
        <v>912</v>
      </c>
      <c r="J22" s="500" t="s">
        <v>984</v>
      </c>
      <c r="K22" s="410">
        <v>15</v>
      </c>
      <c r="L22" s="161"/>
      <c r="M22" s="410">
        <v>15</v>
      </c>
      <c r="N22" s="161"/>
      <c r="O22" s="410">
        <v>15</v>
      </c>
      <c r="P22" s="161"/>
      <c r="Q22" s="162">
        <f>AVERAGE(K22,M22,O22)</f>
        <v>15</v>
      </c>
      <c r="R22" s="162">
        <f>IFERROR(AVERAGE(L22,N22,P22),0)</f>
        <v>0</v>
      </c>
      <c r="S22" s="410">
        <v>15</v>
      </c>
      <c r="T22" s="161"/>
      <c r="U22" s="410">
        <v>15</v>
      </c>
      <c r="V22" s="161"/>
      <c r="W22" s="410">
        <v>15</v>
      </c>
      <c r="X22" s="161"/>
      <c r="Y22" s="162">
        <f>AVERAGE(S22,U22,W22)</f>
        <v>15</v>
      </c>
      <c r="Z22" s="162">
        <f>IFERROR(AVERAGE(T22,V22,X22),0)</f>
        <v>0</v>
      </c>
      <c r="AA22" s="410">
        <v>15</v>
      </c>
      <c r="AB22" s="161"/>
      <c r="AC22" s="410">
        <v>15</v>
      </c>
      <c r="AD22" s="161"/>
      <c r="AE22" s="410">
        <v>15</v>
      </c>
      <c r="AF22" s="161"/>
      <c r="AG22" s="162">
        <f>AVERAGE(AA22,AC22,AE22)</f>
        <v>15</v>
      </c>
      <c r="AH22" s="162">
        <f>IFERROR(AVERAGE(AB22,AD22,AF22),0)</f>
        <v>0</v>
      </c>
      <c r="AI22" s="410">
        <v>15</v>
      </c>
      <c r="AJ22" s="161"/>
      <c r="AK22" s="410">
        <v>15</v>
      </c>
      <c r="AL22" s="161"/>
      <c r="AM22" s="410">
        <v>15</v>
      </c>
      <c r="AN22" s="161"/>
      <c r="AO22" s="162">
        <f>AVERAGE(AI22,AK22,AM22)</f>
        <v>15</v>
      </c>
      <c r="AP22" s="162">
        <f>IFERROR(AVERAGE(AJ22,AL22,AN22),0)</f>
        <v>0</v>
      </c>
      <c r="AQ22" s="106">
        <f>AVERAGE(Q22,Y22,AG22,AO22)</f>
        <v>15</v>
      </c>
      <c r="AR22" s="106">
        <f>AVERAGE(R22,Z22,AH22,AP22)</f>
        <v>0</v>
      </c>
      <c r="AS22" s="159">
        <f t="shared" si="6"/>
        <v>0</v>
      </c>
      <c r="AT22" s="160"/>
    </row>
    <row r="23" spans="2:46" ht="90">
      <c r="B23" s="838"/>
      <c r="C23" s="383" t="s">
        <v>853</v>
      </c>
      <c r="D23" s="384">
        <v>17000</v>
      </c>
      <c r="E23" s="387" t="s">
        <v>592</v>
      </c>
      <c r="F23" s="387" t="s">
        <v>534</v>
      </c>
      <c r="G23" s="386">
        <v>17000</v>
      </c>
      <c r="H23" s="387" t="s">
        <v>535</v>
      </c>
      <c r="I23" s="387" t="s">
        <v>536</v>
      </c>
      <c r="J23" s="379" t="s">
        <v>537</v>
      </c>
      <c r="K23" s="410">
        <v>1300</v>
      </c>
      <c r="L23" s="161"/>
      <c r="M23" s="410">
        <v>1500</v>
      </c>
      <c r="N23" s="161"/>
      <c r="O23" s="410">
        <v>1300</v>
      </c>
      <c r="P23" s="161"/>
      <c r="Q23" s="162">
        <f t="shared" si="1"/>
        <v>4100</v>
      </c>
      <c r="R23" s="162">
        <f t="shared" si="1"/>
        <v>0</v>
      </c>
      <c r="S23" s="410">
        <v>1600</v>
      </c>
      <c r="T23" s="161"/>
      <c r="U23" s="410">
        <v>1600</v>
      </c>
      <c r="V23" s="161"/>
      <c r="W23" s="410">
        <v>1600</v>
      </c>
      <c r="X23" s="161"/>
      <c r="Y23" s="162">
        <f t="shared" si="2"/>
        <v>4800</v>
      </c>
      <c r="Z23" s="162">
        <f t="shared" si="2"/>
        <v>0</v>
      </c>
      <c r="AA23" s="410">
        <v>1400</v>
      </c>
      <c r="AB23" s="161"/>
      <c r="AC23" s="410">
        <v>1400</v>
      </c>
      <c r="AD23" s="161"/>
      <c r="AE23" s="410">
        <v>1400</v>
      </c>
      <c r="AF23" s="161"/>
      <c r="AG23" s="162">
        <f t="shared" si="3"/>
        <v>4200</v>
      </c>
      <c r="AH23" s="162">
        <f t="shared" si="3"/>
        <v>0</v>
      </c>
      <c r="AI23" s="410">
        <v>1400</v>
      </c>
      <c r="AJ23" s="161"/>
      <c r="AK23" s="410">
        <v>1400</v>
      </c>
      <c r="AL23" s="161"/>
      <c r="AM23" s="410">
        <v>1100</v>
      </c>
      <c r="AN23" s="161"/>
      <c r="AO23" s="162">
        <f t="shared" si="4"/>
        <v>3900</v>
      </c>
      <c r="AP23" s="162">
        <f t="shared" si="4"/>
        <v>0</v>
      </c>
      <c r="AQ23" s="106">
        <f t="shared" si="5"/>
        <v>17000</v>
      </c>
      <c r="AR23" s="170">
        <f t="shared" si="5"/>
        <v>0</v>
      </c>
      <c r="AS23" s="159">
        <f t="shared" si="6"/>
        <v>0</v>
      </c>
    </row>
    <row r="24" spans="2:46" ht="105">
      <c r="B24" s="838"/>
      <c r="C24" s="392" t="s">
        <v>913</v>
      </c>
      <c r="D24" s="384">
        <v>1</v>
      </c>
      <c r="E24" s="387" t="s">
        <v>914</v>
      </c>
      <c r="F24" s="385" t="s">
        <v>915</v>
      </c>
      <c r="G24" s="393">
        <v>1</v>
      </c>
      <c r="H24" s="387" t="s">
        <v>916</v>
      </c>
      <c r="I24" s="387" t="s">
        <v>538</v>
      </c>
      <c r="J24" s="388" t="s">
        <v>990</v>
      </c>
      <c r="K24" s="410">
        <v>0</v>
      </c>
      <c r="L24" s="161"/>
      <c r="M24" s="410">
        <v>0</v>
      </c>
      <c r="N24" s="161"/>
      <c r="O24" s="410">
        <v>0</v>
      </c>
      <c r="P24" s="161"/>
      <c r="Q24" s="162">
        <f t="shared" si="1"/>
        <v>0</v>
      </c>
      <c r="R24" s="162">
        <f t="shared" si="1"/>
        <v>0</v>
      </c>
      <c r="S24" s="410">
        <v>0</v>
      </c>
      <c r="T24" s="161"/>
      <c r="U24" s="410">
        <v>0</v>
      </c>
      <c r="V24" s="161"/>
      <c r="W24" s="410">
        <v>0</v>
      </c>
      <c r="X24" s="161"/>
      <c r="Y24" s="162">
        <f t="shared" si="2"/>
        <v>0</v>
      </c>
      <c r="Z24" s="162">
        <f t="shared" si="2"/>
        <v>0</v>
      </c>
      <c r="AA24" s="410">
        <v>0</v>
      </c>
      <c r="AB24" s="161"/>
      <c r="AC24" s="410">
        <v>0</v>
      </c>
      <c r="AD24" s="161"/>
      <c r="AE24" s="410">
        <v>0</v>
      </c>
      <c r="AF24" s="161"/>
      <c r="AG24" s="162">
        <f t="shared" si="3"/>
        <v>0</v>
      </c>
      <c r="AH24" s="162">
        <f t="shared" si="3"/>
        <v>0</v>
      </c>
      <c r="AI24" s="410">
        <v>1</v>
      </c>
      <c r="AJ24" s="161"/>
      <c r="AK24" s="410">
        <v>0</v>
      </c>
      <c r="AL24" s="161"/>
      <c r="AM24" s="410">
        <v>0</v>
      </c>
      <c r="AN24" s="161"/>
      <c r="AO24" s="162">
        <f t="shared" si="4"/>
        <v>1</v>
      </c>
      <c r="AP24" s="162">
        <f t="shared" si="4"/>
        <v>0</v>
      </c>
      <c r="AQ24" s="106">
        <f t="shared" si="5"/>
        <v>1</v>
      </c>
      <c r="AR24" s="170">
        <f t="shared" si="5"/>
        <v>0</v>
      </c>
      <c r="AS24" s="159">
        <f t="shared" si="6"/>
        <v>0</v>
      </c>
    </row>
    <row r="25" spans="2:46" ht="113.25" customHeight="1">
      <c r="B25" s="838"/>
      <c r="C25" s="392" t="s">
        <v>854</v>
      </c>
      <c r="D25" s="394">
        <v>1</v>
      </c>
      <c r="E25" s="395" t="s">
        <v>593</v>
      </c>
      <c r="F25" s="395" t="s">
        <v>539</v>
      </c>
      <c r="G25" s="396">
        <v>1</v>
      </c>
      <c r="H25" s="395" t="s">
        <v>540</v>
      </c>
      <c r="I25" s="387" t="s">
        <v>541</v>
      </c>
      <c r="J25" s="397" t="s">
        <v>992</v>
      </c>
      <c r="K25" s="410">
        <v>0</v>
      </c>
      <c r="L25" s="161"/>
      <c r="M25" s="410">
        <v>0</v>
      </c>
      <c r="N25" s="161"/>
      <c r="O25" s="410">
        <v>0</v>
      </c>
      <c r="P25" s="161"/>
      <c r="Q25" s="162">
        <f t="shared" si="1"/>
        <v>0</v>
      </c>
      <c r="R25" s="162">
        <f t="shared" si="1"/>
        <v>0</v>
      </c>
      <c r="S25" s="410">
        <v>0</v>
      </c>
      <c r="T25" s="161"/>
      <c r="U25" s="410">
        <v>0</v>
      </c>
      <c r="V25" s="161"/>
      <c r="W25" s="410">
        <v>0</v>
      </c>
      <c r="X25" s="161"/>
      <c r="Y25" s="162">
        <f t="shared" si="2"/>
        <v>0</v>
      </c>
      <c r="Z25" s="162">
        <f t="shared" si="2"/>
        <v>0</v>
      </c>
      <c r="AA25" s="410">
        <v>0</v>
      </c>
      <c r="AB25" s="161"/>
      <c r="AC25" s="410">
        <v>0</v>
      </c>
      <c r="AD25" s="161"/>
      <c r="AE25" s="410">
        <v>0</v>
      </c>
      <c r="AF25" s="161"/>
      <c r="AG25" s="162">
        <f t="shared" si="3"/>
        <v>0</v>
      </c>
      <c r="AH25" s="162">
        <f t="shared" si="3"/>
        <v>0</v>
      </c>
      <c r="AI25" s="410">
        <v>0</v>
      </c>
      <c r="AJ25" s="161"/>
      <c r="AK25" s="410">
        <v>1</v>
      </c>
      <c r="AL25" s="161"/>
      <c r="AM25" s="410">
        <v>0</v>
      </c>
      <c r="AN25" s="161"/>
      <c r="AO25" s="162">
        <f t="shared" si="4"/>
        <v>1</v>
      </c>
      <c r="AP25" s="162">
        <f t="shared" si="4"/>
        <v>0</v>
      </c>
      <c r="AQ25" s="106">
        <f t="shared" si="5"/>
        <v>1</v>
      </c>
      <c r="AR25" s="170">
        <f t="shared" si="5"/>
        <v>0</v>
      </c>
      <c r="AS25" s="159">
        <f t="shared" si="6"/>
        <v>0</v>
      </c>
    </row>
    <row r="26" spans="2:46" ht="120">
      <c r="B26" s="838"/>
      <c r="C26" s="392" t="s">
        <v>917</v>
      </c>
      <c r="D26" s="398">
        <v>7</v>
      </c>
      <c r="E26" s="387" t="s">
        <v>918</v>
      </c>
      <c r="F26" s="385" t="s">
        <v>542</v>
      </c>
      <c r="G26" s="393">
        <v>5</v>
      </c>
      <c r="H26" s="387" t="s">
        <v>919</v>
      </c>
      <c r="I26" s="387" t="s">
        <v>920</v>
      </c>
      <c r="J26" s="379" t="s">
        <v>543</v>
      </c>
      <c r="K26" s="410">
        <v>0</v>
      </c>
      <c r="L26" s="161"/>
      <c r="M26" s="410">
        <v>0</v>
      </c>
      <c r="N26" s="161"/>
      <c r="O26" s="410">
        <v>1</v>
      </c>
      <c r="P26" s="161"/>
      <c r="Q26" s="162">
        <f t="shared" si="1"/>
        <v>1</v>
      </c>
      <c r="R26" s="162">
        <f t="shared" si="1"/>
        <v>0</v>
      </c>
      <c r="S26" s="410">
        <v>1</v>
      </c>
      <c r="T26" s="161"/>
      <c r="U26" s="410">
        <v>1</v>
      </c>
      <c r="V26" s="161"/>
      <c r="W26" s="410"/>
      <c r="X26" s="161"/>
      <c r="Y26" s="162">
        <f t="shared" si="2"/>
        <v>2</v>
      </c>
      <c r="Z26" s="162">
        <f t="shared" si="2"/>
        <v>0</v>
      </c>
      <c r="AA26" s="410">
        <v>1</v>
      </c>
      <c r="AB26" s="161"/>
      <c r="AC26" s="410">
        <v>1</v>
      </c>
      <c r="AD26" s="161"/>
      <c r="AE26" s="410">
        <v>1</v>
      </c>
      <c r="AF26" s="161"/>
      <c r="AG26" s="162">
        <f t="shared" si="3"/>
        <v>3</v>
      </c>
      <c r="AH26" s="162">
        <f t="shared" si="3"/>
        <v>0</v>
      </c>
      <c r="AI26" s="410">
        <v>1</v>
      </c>
      <c r="AJ26" s="161"/>
      <c r="AK26" s="410">
        <v>0</v>
      </c>
      <c r="AL26" s="161"/>
      <c r="AM26" s="410">
        <v>0</v>
      </c>
      <c r="AN26" s="161"/>
      <c r="AO26" s="162">
        <f t="shared" si="4"/>
        <v>1</v>
      </c>
      <c r="AP26" s="162">
        <f t="shared" si="4"/>
        <v>0</v>
      </c>
      <c r="AQ26" s="106">
        <f t="shared" si="5"/>
        <v>7</v>
      </c>
      <c r="AR26" s="170">
        <f t="shared" si="5"/>
        <v>0</v>
      </c>
      <c r="AS26" s="159">
        <f t="shared" si="6"/>
        <v>0</v>
      </c>
    </row>
    <row r="27" spans="2:46" ht="225">
      <c r="B27" s="838"/>
      <c r="C27" s="402" t="s">
        <v>901</v>
      </c>
      <c r="D27" s="398">
        <v>20</v>
      </c>
      <c r="E27" s="387" t="s">
        <v>597</v>
      </c>
      <c r="F27" s="385" t="s">
        <v>552</v>
      </c>
      <c r="G27" s="386">
        <v>34</v>
      </c>
      <c r="H27" s="387" t="s">
        <v>982</v>
      </c>
      <c r="I27" s="385" t="s">
        <v>921</v>
      </c>
      <c r="J27" s="500" t="s">
        <v>984</v>
      </c>
      <c r="K27" s="410">
        <v>0</v>
      </c>
      <c r="L27" s="161"/>
      <c r="M27" s="410">
        <v>0</v>
      </c>
      <c r="N27" s="161"/>
      <c r="O27" s="410">
        <v>0</v>
      </c>
      <c r="P27" s="161"/>
      <c r="Q27" s="162">
        <f t="shared" si="1"/>
        <v>0</v>
      </c>
      <c r="R27" s="162">
        <f t="shared" si="1"/>
        <v>0</v>
      </c>
      <c r="S27" s="410">
        <v>6</v>
      </c>
      <c r="T27" s="161"/>
      <c r="U27" s="412">
        <v>5</v>
      </c>
      <c r="V27" s="161"/>
      <c r="W27" s="410">
        <v>4</v>
      </c>
      <c r="X27" s="161"/>
      <c r="Y27" s="162">
        <f t="shared" si="2"/>
        <v>15</v>
      </c>
      <c r="Z27" s="162">
        <f t="shared" si="2"/>
        <v>0</v>
      </c>
      <c r="AA27" s="410">
        <v>2</v>
      </c>
      <c r="AB27" s="161"/>
      <c r="AC27" s="410">
        <v>2</v>
      </c>
      <c r="AD27" s="161"/>
      <c r="AE27" s="410">
        <v>0</v>
      </c>
      <c r="AF27" s="161"/>
      <c r="AG27" s="162">
        <f t="shared" si="3"/>
        <v>4</v>
      </c>
      <c r="AH27" s="162">
        <f t="shared" si="3"/>
        <v>0</v>
      </c>
      <c r="AI27" s="410">
        <v>1</v>
      </c>
      <c r="AJ27" s="161"/>
      <c r="AK27" s="410">
        <v>0</v>
      </c>
      <c r="AL27" s="161"/>
      <c r="AM27" s="410">
        <v>0</v>
      </c>
      <c r="AN27" s="161"/>
      <c r="AO27" s="162">
        <f t="shared" si="4"/>
        <v>1</v>
      </c>
      <c r="AP27" s="162">
        <f t="shared" si="4"/>
        <v>0</v>
      </c>
      <c r="AQ27" s="106">
        <f t="shared" ref="AQ27:AQ34" si="7">+Q27+Y27+AG27+AO27</f>
        <v>20</v>
      </c>
      <c r="AR27" s="170">
        <f t="shared" si="5"/>
        <v>0</v>
      </c>
      <c r="AS27" s="159">
        <f t="shared" si="6"/>
        <v>0</v>
      </c>
    </row>
    <row r="28" spans="2:46" ht="112.5" customHeight="1">
      <c r="B28" s="838"/>
      <c r="C28" s="402" t="s">
        <v>902</v>
      </c>
      <c r="D28" s="442">
        <v>20000</v>
      </c>
      <c r="E28" s="404" t="s">
        <v>555</v>
      </c>
      <c r="F28" s="390" t="s">
        <v>556</v>
      </c>
      <c r="G28" s="391">
        <v>18000</v>
      </c>
      <c r="H28" s="379" t="s">
        <v>557</v>
      </c>
      <c r="I28" s="377" t="s">
        <v>558</v>
      </c>
      <c r="J28" s="379" t="s">
        <v>986</v>
      </c>
      <c r="K28" s="300">
        <v>0</v>
      </c>
      <c r="L28" s="166"/>
      <c r="M28" s="300">
        <v>2000</v>
      </c>
      <c r="N28" s="166"/>
      <c r="O28" s="300">
        <v>2000</v>
      </c>
      <c r="P28" s="166"/>
      <c r="Q28" s="158">
        <f t="shared" si="1"/>
        <v>4000</v>
      </c>
      <c r="R28" s="158">
        <f t="shared" si="1"/>
        <v>0</v>
      </c>
      <c r="S28" s="300">
        <v>2000</v>
      </c>
      <c r="T28" s="166"/>
      <c r="U28" s="300">
        <v>2000</v>
      </c>
      <c r="V28" s="166"/>
      <c r="W28" s="300">
        <v>2000</v>
      </c>
      <c r="X28" s="166"/>
      <c r="Y28" s="158">
        <f t="shared" si="2"/>
        <v>6000</v>
      </c>
      <c r="Z28" s="158">
        <f t="shared" si="2"/>
        <v>0</v>
      </c>
      <c r="AA28" s="300">
        <v>2000</v>
      </c>
      <c r="AB28" s="166"/>
      <c r="AC28" s="300">
        <v>2000</v>
      </c>
      <c r="AD28" s="166"/>
      <c r="AE28" s="300">
        <v>2000</v>
      </c>
      <c r="AF28" s="168"/>
      <c r="AG28" s="158">
        <f t="shared" si="3"/>
        <v>6000</v>
      </c>
      <c r="AH28" s="158">
        <f t="shared" si="3"/>
        <v>0</v>
      </c>
      <c r="AI28" s="300">
        <v>2000</v>
      </c>
      <c r="AJ28" s="166"/>
      <c r="AK28" s="300">
        <v>2000</v>
      </c>
      <c r="AL28" s="166"/>
      <c r="AM28" s="300">
        <v>0</v>
      </c>
      <c r="AN28" s="166"/>
      <c r="AO28" s="162">
        <f t="shared" ref="AO28:AP34" si="8">AI28+AK28+AM28</f>
        <v>4000</v>
      </c>
      <c r="AP28" s="162">
        <f t="shared" si="8"/>
        <v>0</v>
      </c>
      <c r="AQ28" s="106">
        <f t="shared" si="7"/>
        <v>20000</v>
      </c>
      <c r="AR28" s="170">
        <f t="shared" ref="AR28:AR34" si="9">R28+Z28+AH28+AP28</f>
        <v>0</v>
      </c>
      <c r="AS28" s="159">
        <f t="shared" si="6"/>
        <v>0</v>
      </c>
    </row>
    <row r="29" spans="2:46" ht="105" customHeight="1">
      <c r="B29" s="838"/>
      <c r="C29" s="402" t="s">
        <v>903</v>
      </c>
      <c r="D29" s="438">
        <v>5500</v>
      </c>
      <c r="E29" s="404" t="s">
        <v>559</v>
      </c>
      <c r="F29" s="390" t="s">
        <v>560</v>
      </c>
      <c r="G29" s="391">
        <v>5000</v>
      </c>
      <c r="H29" s="379" t="s">
        <v>561</v>
      </c>
      <c r="I29" s="377" t="s">
        <v>562</v>
      </c>
      <c r="J29" s="379" t="s">
        <v>986</v>
      </c>
      <c r="K29" s="300">
        <v>0</v>
      </c>
      <c r="L29" s="166"/>
      <c r="M29" s="300">
        <v>550</v>
      </c>
      <c r="N29" s="166"/>
      <c r="O29" s="300">
        <v>550</v>
      </c>
      <c r="P29" s="166"/>
      <c r="Q29" s="158">
        <f t="shared" si="1"/>
        <v>1100</v>
      </c>
      <c r="R29" s="158">
        <f t="shared" si="1"/>
        <v>0</v>
      </c>
      <c r="S29" s="300">
        <v>550</v>
      </c>
      <c r="T29" s="166"/>
      <c r="U29" s="300">
        <v>550</v>
      </c>
      <c r="V29" s="166"/>
      <c r="W29" s="300">
        <v>550</v>
      </c>
      <c r="X29" s="166"/>
      <c r="Y29" s="158">
        <f t="shared" si="2"/>
        <v>1650</v>
      </c>
      <c r="Z29" s="158">
        <f t="shared" si="2"/>
        <v>0</v>
      </c>
      <c r="AA29" s="300">
        <v>550</v>
      </c>
      <c r="AB29" s="166"/>
      <c r="AC29" s="300">
        <v>550</v>
      </c>
      <c r="AD29" s="166"/>
      <c r="AE29" s="300">
        <v>550</v>
      </c>
      <c r="AF29" s="168"/>
      <c r="AG29" s="158">
        <f t="shared" si="3"/>
        <v>1650</v>
      </c>
      <c r="AH29" s="158">
        <f t="shared" si="3"/>
        <v>0</v>
      </c>
      <c r="AI29" s="300">
        <v>550</v>
      </c>
      <c r="AJ29" s="166"/>
      <c r="AK29" s="300">
        <v>550</v>
      </c>
      <c r="AL29" s="166"/>
      <c r="AM29" s="300">
        <v>0</v>
      </c>
      <c r="AN29" s="166"/>
      <c r="AO29" s="162">
        <f t="shared" si="8"/>
        <v>1100</v>
      </c>
      <c r="AP29" s="162">
        <f t="shared" si="8"/>
        <v>0</v>
      </c>
      <c r="AQ29" s="106">
        <f t="shared" si="7"/>
        <v>5500</v>
      </c>
      <c r="AR29" s="170">
        <f t="shared" si="9"/>
        <v>0</v>
      </c>
      <c r="AS29" s="159">
        <f t="shared" si="6"/>
        <v>0</v>
      </c>
    </row>
    <row r="30" spans="2:46" ht="69.75" customHeight="1">
      <c r="B30" s="838"/>
      <c r="C30" s="402" t="s">
        <v>904</v>
      </c>
      <c r="D30" s="505">
        <v>8000</v>
      </c>
      <c r="E30" s="404" t="s">
        <v>563</v>
      </c>
      <c r="F30" s="404" t="s">
        <v>564</v>
      </c>
      <c r="G30" s="391">
        <v>6000</v>
      </c>
      <c r="H30" s="377" t="s">
        <v>565</v>
      </c>
      <c r="I30" s="377" t="s">
        <v>566</v>
      </c>
      <c r="J30" s="379" t="s">
        <v>986</v>
      </c>
      <c r="K30" s="300">
        <v>0</v>
      </c>
      <c r="L30" s="166"/>
      <c r="M30" s="300">
        <v>800</v>
      </c>
      <c r="N30" s="166"/>
      <c r="O30" s="300">
        <v>800</v>
      </c>
      <c r="P30" s="166"/>
      <c r="Q30" s="162">
        <f t="shared" si="1"/>
        <v>1600</v>
      </c>
      <c r="R30" s="162">
        <f t="shared" si="1"/>
        <v>0</v>
      </c>
      <c r="S30" s="300">
        <v>800</v>
      </c>
      <c r="T30" s="166"/>
      <c r="U30" s="300">
        <v>800</v>
      </c>
      <c r="V30" s="166"/>
      <c r="W30" s="300">
        <v>800</v>
      </c>
      <c r="X30" s="166"/>
      <c r="Y30" s="162">
        <f t="shared" si="2"/>
        <v>2400</v>
      </c>
      <c r="Z30" s="162">
        <f t="shared" si="2"/>
        <v>0</v>
      </c>
      <c r="AA30" s="300">
        <v>800</v>
      </c>
      <c r="AB30" s="166"/>
      <c r="AC30" s="300">
        <v>800</v>
      </c>
      <c r="AD30" s="166"/>
      <c r="AE30" s="300">
        <v>800</v>
      </c>
      <c r="AF30" s="168"/>
      <c r="AG30" s="162">
        <f t="shared" si="3"/>
        <v>2400</v>
      </c>
      <c r="AH30" s="162">
        <f t="shared" si="3"/>
        <v>0</v>
      </c>
      <c r="AI30" s="300">
        <v>800</v>
      </c>
      <c r="AJ30" s="166"/>
      <c r="AK30" s="300">
        <v>800</v>
      </c>
      <c r="AL30" s="166"/>
      <c r="AM30" s="300">
        <v>0</v>
      </c>
      <c r="AN30" s="166"/>
      <c r="AO30" s="162">
        <f t="shared" si="8"/>
        <v>1600</v>
      </c>
      <c r="AP30" s="162">
        <f t="shared" si="8"/>
        <v>0</v>
      </c>
      <c r="AQ30" s="106">
        <f t="shared" si="7"/>
        <v>8000</v>
      </c>
      <c r="AR30" s="170">
        <f t="shared" si="9"/>
        <v>0</v>
      </c>
      <c r="AS30" s="159">
        <f t="shared" si="6"/>
        <v>0</v>
      </c>
    </row>
    <row r="31" spans="2:46" ht="76.5" customHeight="1">
      <c r="B31" s="838"/>
      <c r="C31" s="402" t="s">
        <v>905</v>
      </c>
      <c r="D31" s="438">
        <v>40</v>
      </c>
      <c r="E31" s="404" t="s">
        <v>567</v>
      </c>
      <c r="F31" s="390" t="s">
        <v>568</v>
      </c>
      <c r="G31" s="391" t="s">
        <v>569</v>
      </c>
      <c r="H31" s="377" t="s">
        <v>922</v>
      </c>
      <c r="I31" s="377" t="s">
        <v>570</v>
      </c>
      <c r="J31" s="379" t="s">
        <v>986</v>
      </c>
      <c r="K31" s="300">
        <v>0</v>
      </c>
      <c r="L31" s="166"/>
      <c r="M31" s="300">
        <v>0</v>
      </c>
      <c r="N31" s="166"/>
      <c r="O31" s="300">
        <v>0</v>
      </c>
      <c r="P31" s="166"/>
      <c r="Q31" s="162">
        <f t="shared" si="1"/>
        <v>0</v>
      </c>
      <c r="R31" s="162">
        <f t="shared" si="1"/>
        <v>0</v>
      </c>
      <c r="S31" s="300">
        <v>20</v>
      </c>
      <c r="T31" s="166"/>
      <c r="U31" s="300">
        <v>0</v>
      </c>
      <c r="V31" s="166"/>
      <c r="W31" s="300">
        <v>0</v>
      </c>
      <c r="X31" s="166"/>
      <c r="Y31" s="162">
        <f t="shared" si="2"/>
        <v>20</v>
      </c>
      <c r="Z31" s="162">
        <f t="shared" si="2"/>
        <v>0</v>
      </c>
      <c r="AA31" s="300">
        <v>0</v>
      </c>
      <c r="AB31" s="166"/>
      <c r="AC31" s="300">
        <v>20</v>
      </c>
      <c r="AD31" s="166"/>
      <c r="AE31" s="301">
        <v>0</v>
      </c>
      <c r="AF31" s="168"/>
      <c r="AG31" s="162">
        <f t="shared" si="3"/>
        <v>20</v>
      </c>
      <c r="AH31" s="162">
        <f t="shared" si="3"/>
        <v>0</v>
      </c>
      <c r="AI31" s="300">
        <v>0</v>
      </c>
      <c r="AJ31" s="166"/>
      <c r="AK31" s="300">
        <v>0</v>
      </c>
      <c r="AL31" s="166"/>
      <c r="AM31" s="300">
        <v>0</v>
      </c>
      <c r="AN31" s="166"/>
      <c r="AO31" s="162">
        <f t="shared" si="8"/>
        <v>0</v>
      </c>
      <c r="AP31" s="162">
        <f t="shared" si="8"/>
        <v>0</v>
      </c>
      <c r="AQ31" s="106">
        <f t="shared" si="7"/>
        <v>40</v>
      </c>
      <c r="AR31" s="170">
        <f t="shared" si="9"/>
        <v>0</v>
      </c>
      <c r="AS31" s="159">
        <f t="shared" si="6"/>
        <v>0</v>
      </c>
    </row>
    <row r="32" spans="2:46" ht="111.75" customHeight="1">
      <c r="B32" s="838"/>
      <c r="C32" s="402" t="s">
        <v>906</v>
      </c>
      <c r="D32" s="505">
        <v>2000</v>
      </c>
      <c r="E32" s="175" t="s">
        <v>571</v>
      </c>
      <c r="F32" s="404" t="s">
        <v>564</v>
      </c>
      <c r="G32" s="391" t="s">
        <v>569</v>
      </c>
      <c r="H32" s="377" t="s">
        <v>572</v>
      </c>
      <c r="I32" s="377" t="s">
        <v>573</v>
      </c>
      <c r="J32" s="379" t="s">
        <v>986</v>
      </c>
      <c r="K32" s="300">
        <v>0</v>
      </c>
      <c r="L32" s="166"/>
      <c r="M32" s="300">
        <v>200</v>
      </c>
      <c r="N32" s="166"/>
      <c r="O32" s="300">
        <v>200</v>
      </c>
      <c r="P32" s="166"/>
      <c r="Q32" s="162">
        <f t="shared" ref="Q32:R34" si="10">K32+M32+O32</f>
        <v>400</v>
      </c>
      <c r="R32" s="162">
        <f t="shared" si="10"/>
        <v>0</v>
      </c>
      <c r="S32" s="300">
        <v>200</v>
      </c>
      <c r="T32" s="166"/>
      <c r="U32" s="300">
        <v>200</v>
      </c>
      <c r="V32" s="166"/>
      <c r="W32" s="300">
        <v>200</v>
      </c>
      <c r="X32" s="166"/>
      <c r="Y32" s="162">
        <f t="shared" ref="Y32:Z34" si="11">S32+U32+W32</f>
        <v>600</v>
      </c>
      <c r="Z32" s="162">
        <f t="shared" si="11"/>
        <v>0</v>
      </c>
      <c r="AA32" s="300">
        <v>200</v>
      </c>
      <c r="AB32" s="166"/>
      <c r="AC32" s="300">
        <v>200</v>
      </c>
      <c r="AD32" s="166"/>
      <c r="AE32" s="300">
        <v>200</v>
      </c>
      <c r="AF32" s="168"/>
      <c r="AG32" s="162">
        <f t="shared" ref="AG32:AH34" si="12">AA32+AC32+AE32</f>
        <v>600</v>
      </c>
      <c r="AH32" s="162">
        <f t="shared" si="12"/>
        <v>0</v>
      </c>
      <c r="AI32" s="300">
        <v>200</v>
      </c>
      <c r="AJ32" s="166"/>
      <c r="AK32" s="300">
        <v>200</v>
      </c>
      <c r="AL32" s="166"/>
      <c r="AM32" s="300">
        <v>0</v>
      </c>
      <c r="AN32" s="166"/>
      <c r="AO32" s="162">
        <f t="shared" si="8"/>
        <v>400</v>
      </c>
      <c r="AP32" s="162">
        <f t="shared" si="8"/>
        <v>0</v>
      </c>
      <c r="AQ32" s="106">
        <f t="shared" si="7"/>
        <v>2000</v>
      </c>
      <c r="AR32" s="170">
        <f t="shared" si="9"/>
        <v>0</v>
      </c>
      <c r="AS32" s="159">
        <f t="shared" si="6"/>
        <v>0</v>
      </c>
    </row>
    <row r="33" spans="2:45" ht="81.75" customHeight="1">
      <c r="B33" s="838"/>
      <c r="C33" s="402" t="s">
        <v>907</v>
      </c>
      <c r="D33" s="505">
        <v>1000</v>
      </c>
      <c r="E33" s="175" t="s">
        <v>574</v>
      </c>
      <c r="F33" s="404" t="s">
        <v>575</v>
      </c>
      <c r="G33" s="391">
        <v>622</v>
      </c>
      <c r="H33" s="377" t="s">
        <v>1012</v>
      </c>
      <c r="I33" s="377" t="s">
        <v>923</v>
      </c>
      <c r="J33" s="379" t="s">
        <v>986</v>
      </c>
      <c r="K33" s="300">
        <v>0</v>
      </c>
      <c r="L33" s="166"/>
      <c r="M33" s="300">
        <v>100</v>
      </c>
      <c r="N33" s="166"/>
      <c r="O33" s="300">
        <v>100</v>
      </c>
      <c r="P33" s="166"/>
      <c r="Q33" s="162">
        <f t="shared" si="10"/>
        <v>200</v>
      </c>
      <c r="R33" s="162">
        <f t="shared" si="10"/>
        <v>0</v>
      </c>
      <c r="S33" s="300">
        <v>100</v>
      </c>
      <c r="T33" s="166"/>
      <c r="U33" s="300">
        <v>100</v>
      </c>
      <c r="V33" s="166"/>
      <c r="W33" s="300">
        <v>100</v>
      </c>
      <c r="X33" s="166"/>
      <c r="Y33" s="162">
        <f t="shared" si="11"/>
        <v>300</v>
      </c>
      <c r="Z33" s="162">
        <f t="shared" si="11"/>
        <v>0</v>
      </c>
      <c r="AA33" s="300">
        <v>100</v>
      </c>
      <c r="AB33" s="166"/>
      <c r="AC33" s="300">
        <v>100</v>
      </c>
      <c r="AD33" s="166"/>
      <c r="AE33" s="300">
        <v>100</v>
      </c>
      <c r="AF33" s="168"/>
      <c r="AG33" s="162">
        <f t="shared" si="12"/>
        <v>300</v>
      </c>
      <c r="AH33" s="162">
        <f t="shared" si="12"/>
        <v>0</v>
      </c>
      <c r="AI33" s="300">
        <v>100</v>
      </c>
      <c r="AJ33" s="166"/>
      <c r="AK33" s="300">
        <v>100</v>
      </c>
      <c r="AL33" s="166"/>
      <c r="AM33" s="300">
        <v>0</v>
      </c>
      <c r="AN33" s="166"/>
      <c r="AO33" s="162">
        <f t="shared" si="8"/>
        <v>200</v>
      </c>
      <c r="AP33" s="162">
        <f t="shared" si="8"/>
        <v>0</v>
      </c>
      <c r="AQ33" s="106">
        <f t="shared" si="7"/>
        <v>1000</v>
      </c>
      <c r="AR33" s="170">
        <f t="shared" si="9"/>
        <v>0</v>
      </c>
      <c r="AS33" s="159">
        <f t="shared" si="6"/>
        <v>0</v>
      </c>
    </row>
    <row r="34" spans="2:45" ht="126.75" customHeight="1">
      <c r="B34" s="838"/>
      <c r="C34" s="402" t="s">
        <v>908</v>
      </c>
      <c r="D34" s="505">
        <v>5000</v>
      </c>
      <c r="E34" s="175" t="s">
        <v>576</v>
      </c>
      <c r="F34" s="404" t="s">
        <v>577</v>
      </c>
      <c r="G34" s="391">
        <v>8800</v>
      </c>
      <c r="H34" s="377" t="s">
        <v>1013</v>
      </c>
      <c r="I34" s="377" t="s">
        <v>924</v>
      </c>
      <c r="J34" s="379" t="s">
        <v>986</v>
      </c>
      <c r="K34" s="300">
        <v>0</v>
      </c>
      <c r="L34" s="166"/>
      <c r="M34" s="300">
        <v>900</v>
      </c>
      <c r="N34" s="166"/>
      <c r="O34" s="300">
        <v>900</v>
      </c>
      <c r="P34" s="166"/>
      <c r="Q34" s="162">
        <f t="shared" si="10"/>
        <v>1800</v>
      </c>
      <c r="R34" s="162">
        <f t="shared" si="10"/>
        <v>0</v>
      </c>
      <c r="S34" s="300">
        <v>500</v>
      </c>
      <c r="T34" s="166"/>
      <c r="U34" s="300">
        <v>400</v>
      </c>
      <c r="V34" s="166"/>
      <c r="W34" s="300">
        <v>400</v>
      </c>
      <c r="X34" s="166"/>
      <c r="Y34" s="162">
        <f t="shared" si="11"/>
        <v>1300</v>
      </c>
      <c r="Z34" s="162">
        <f t="shared" si="11"/>
        <v>0</v>
      </c>
      <c r="AA34" s="300">
        <v>400</v>
      </c>
      <c r="AB34" s="166"/>
      <c r="AC34" s="300">
        <v>400</v>
      </c>
      <c r="AD34" s="166"/>
      <c r="AE34" s="300">
        <v>400</v>
      </c>
      <c r="AF34" s="168"/>
      <c r="AG34" s="162">
        <f t="shared" si="12"/>
        <v>1200</v>
      </c>
      <c r="AH34" s="162">
        <f t="shared" si="12"/>
        <v>0</v>
      </c>
      <c r="AI34" s="300">
        <v>400</v>
      </c>
      <c r="AJ34" s="166"/>
      <c r="AK34" s="300">
        <v>300</v>
      </c>
      <c r="AL34" s="166"/>
      <c r="AM34" s="300">
        <v>0</v>
      </c>
      <c r="AN34" s="166"/>
      <c r="AO34" s="162">
        <f t="shared" si="8"/>
        <v>700</v>
      </c>
      <c r="AP34" s="162">
        <f t="shared" si="8"/>
        <v>0</v>
      </c>
      <c r="AQ34" s="106">
        <f t="shared" si="7"/>
        <v>5000</v>
      </c>
      <c r="AR34" s="170">
        <f t="shared" si="9"/>
        <v>0</v>
      </c>
      <c r="AS34" s="159">
        <f t="shared" si="6"/>
        <v>0</v>
      </c>
    </row>
    <row r="35" spans="2:45" ht="23.25">
      <c r="B35" s="820" t="s">
        <v>377</v>
      </c>
      <c r="C35" s="821"/>
      <c r="D35" s="821"/>
      <c r="E35" s="821"/>
      <c r="F35" s="821"/>
      <c r="G35" s="821"/>
      <c r="H35" s="821"/>
      <c r="I35" s="821"/>
      <c r="J35" s="821"/>
      <c r="K35" s="821"/>
      <c r="L35" s="821"/>
      <c r="M35" s="821"/>
      <c r="N35" s="821"/>
      <c r="O35" s="821"/>
      <c r="P35" s="821"/>
      <c r="Q35" s="821"/>
      <c r="R35" s="821"/>
      <c r="S35" s="821"/>
      <c r="T35" s="821"/>
      <c r="U35" s="821"/>
      <c r="V35" s="821"/>
      <c r="W35" s="821"/>
      <c r="X35" s="821"/>
      <c r="Y35" s="821"/>
      <c r="Z35" s="821"/>
      <c r="AA35" s="821"/>
      <c r="AB35" s="821"/>
      <c r="AC35" s="821"/>
      <c r="AD35" s="821"/>
      <c r="AE35" s="821"/>
      <c r="AF35" s="821"/>
      <c r="AG35" s="821"/>
      <c r="AH35" s="821"/>
      <c r="AI35" s="821"/>
      <c r="AJ35" s="821"/>
      <c r="AK35" s="821"/>
      <c r="AL35" s="821"/>
      <c r="AM35" s="821"/>
      <c r="AN35" s="821"/>
      <c r="AO35" s="821"/>
      <c r="AP35" s="821"/>
      <c r="AQ35" s="821"/>
      <c r="AR35" s="822"/>
      <c r="AS35" s="108">
        <f>AVERAGE(AS13:AS34)</f>
        <v>0</v>
      </c>
    </row>
    <row r="36" spans="2:45" ht="17.25">
      <c r="B36" s="7"/>
      <c r="C36" s="7"/>
      <c r="D36" s="13"/>
      <c r="E36" s="7"/>
      <c r="F36" s="7"/>
      <c r="G36" s="7"/>
      <c r="H36" s="7"/>
      <c r="I36" s="7"/>
      <c r="J36" s="8"/>
    </row>
    <row r="37" spans="2:45" ht="15.75">
      <c r="B37" s="148" t="s">
        <v>185</v>
      </c>
      <c r="C37" s="840"/>
      <c r="D37" s="805"/>
      <c r="E37" s="805"/>
      <c r="F37" s="805"/>
      <c r="G37" s="805"/>
      <c r="H37" s="805"/>
      <c r="I37" s="805"/>
      <c r="J37" s="806"/>
    </row>
    <row r="38" spans="2:45" ht="17.25">
      <c r="B38" s="7"/>
      <c r="C38" s="528"/>
      <c r="D38" s="528"/>
      <c r="E38" s="528"/>
      <c r="F38" s="528"/>
      <c r="G38" s="528"/>
      <c r="H38" s="528"/>
      <c r="I38" s="528"/>
      <c r="J38" s="528"/>
    </row>
    <row r="39" spans="2:45" ht="84.75" customHeight="1">
      <c r="B39" s="149" t="s">
        <v>507</v>
      </c>
      <c r="C39" s="747" t="s">
        <v>977</v>
      </c>
      <c r="D39" s="748"/>
      <c r="E39" s="7"/>
      <c r="F39" s="7"/>
      <c r="G39" s="147" t="s">
        <v>372</v>
      </c>
      <c r="H39" s="814" t="s">
        <v>1005</v>
      </c>
      <c r="I39" s="815"/>
      <c r="J39" s="815"/>
    </row>
    <row r="40" spans="2:45" ht="17.25">
      <c r="B40" s="7"/>
      <c r="C40" s="7"/>
      <c r="D40" s="13"/>
      <c r="E40" s="7"/>
      <c r="F40" s="7"/>
      <c r="G40" s="7"/>
      <c r="H40" s="839"/>
      <c r="I40" s="839"/>
      <c r="J40" s="839"/>
      <c r="AS40" s="164"/>
    </row>
    <row r="41" spans="2:45" ht="17.25">
      <c r="B41" s="7"/>
      <c r="C41" s="7"/>
      <c r="D41" s="13"/>
      <c r="E41" s="7"/>
      <c r="F41" s="7"/>
      <c r="G41" s="7"/>
      <c r="H41" s="7"/>
      <c r="I41" s="7"/>
      <c r="J41" s="8"/>
    </row>
    <row r="42" spans="2:45" ht="17.25">
      <c r="B42" s="7"/>
      <c r="C42" s="7"/>
      <c r="D42" s="13"/>
      <c r="E42" s="7"/>
      <c r="F42" s="7"/>
      <c r="G42" s="7"/>
      <c r="H42" s="7"/>
      <c r="I42" s="7"/>
      <c r="J42" s="8"/>
    </row>
    <row r="43" spans="2:45" ht="17.25">
      <c r="B43" s="7"/>
      <c r="C43" s="7"/>
      <c r="D43" s="13"/>
      <c r="E43" s="7"/>
      <c r="F43" s="7"/>
      <c r="G43" s="7"/>
      <c r="H43" s="7"/>
      <c r="I43" s="7"/>
      <c r="J43" s="8"/>
    </row>
    <row r="44" spans="2:45" ht="17.25">
      <c r="B44" s="7"/>
      <c r="C44" s="7"/>
      <c r="D44" s="13"/>
      <c r="E44" s="516"/>
      <c r="F44" s="516"/>
      <c r="G44" s="516"/>
      <c r="H44" s="516"/>
      <c r="I44" s="150"/>
      <c r="J44" s="7"/>
    </row>
    <row r="45" spans="2:45" ht="17.25">
      <c r="B45" s="7"/>
      <c r="C45" s="7"/>
      <c r="D45" s="13"/>
      <c r="E45" s="7"/>
      <c r="F45" s="7"/>
      <c r="G45" s="7"/>
      <c r="H45" s="7"/>
      <c r="I45" s="7"/>
      <c r="J45" s="7"/>
    </row>
    <row r="46" spans="2:45" ht="17.25">
      <c r="B46" s="7"/>
      <c r="C46" s="7"/>
      <c r="D46" s="13"/>
      <c r="E46" s="516"/>
      <c r="F46" s="516"/>
      <c r="G46" s="516"/>
      <c r="H46" s="516"/>
      <c r="I46" s="150"/>
      <c r="J46" s="7"/>
    </row>
    <row r="47" spans="2:45" ht="17.25">
      <c r="B47" s="7"/>
      <c r="C47" s="7"/>
      <c r="D47" s="13"/>
      <c r="E47" s="7"/>
      <c r="F47" s="7"/>
      <c r="G47" s="7"/>
      <c r="H47" s="7"/>
      <c r="I47" s="7"/>
      <c r="J47" s="7"/>
    </row>
    <row r="48" spans="2:45" ht="17.25">
      <c r="B48" s="7"/>
      <c r="C48" s="7"/>
      <c r="D48" s="13"/>
      <c r="E48" s="516"/>
      <c r="F48" s="516"/>
      <c r="G48" s="516"/>
      <c r="H48" s="516"/>
      <c r="I48" s="150"/>
      <c r="J48" s="7"/>
    </row>
  </sheetData>
  <sheetProtection algorithmName="SHA-512" hashValue="kFcRUh9z81xKlrCo8nmcuuaM86rGLt/Gn+Iool9t1eLV9NgMhb1Xe4qkWNafxxhJAJjAFo0PH2SMW+UClIIjSw==" saltValue="TN2XLTznxrpbhx7HH0Y4lw==" spinCount="100000" sheet="1" objects="1" scenarios="1" formatCells="0" formatColumns="0" formatRows="0"/>
  <mergeCells count="52">
    <mergeCell ref="AR7:AS7"/>
    <mergeCell ref="B2:B6"/>
    <mergeCell ref="C2:AQ6"/>
    <mergeCell ref="AR2:AS2"/>
    <mergeCell ref="AR5:AS5"/>
    <mergeCell ref="AR6:AS6"/>
    <mergeCell ref="AQ8:AS8"/>
    <mergeCell ref="B9:B12"/>
    <mergeCell ref="C9:C12"/>
    <mergeCell ref="D9:D12"/>
    <mergeCell ref="E9:E12"/>
    <mergeCell ref="F9:F12"/>
    <mergeCell ref="G9:G12"/>
    <mergeCell ref="H9:H12"/>
    <mergeCell ref="I9:I12"/>
    <mergeCell ref="J9:J12"/>
    <mergeCell ref="K9:AP9"/>
    <mergeCell ref="AQ9:AQ12"/>
    <mergeCell ref="AR9:AR12"/>
    <mergeCell ref="AS9:AS12"/>
    <mergeCell ref="K10:R10"/>
    <mergeCell ref="S10:Z10"/>
    <mergeCell ref="AA10:AH10"/>
    <mergeCell ref="AI10:AP10"/>
    <mergeCell ref="K11:L11"/>
    <mergeCell ref="M11:N11"/>
    <mergeCell ref="AM11:AN11"/>
    <mergeCell ref="AO11:AP11"/>
    <mergeCell ref="AK11:AL11"/>
    <mergeCell ref="O11:P11"/>
    <mergeCell ref="Q11:R11"/>
    <mergeCell ref="S11:T11"/>
    <mergeCell ref="U11:V11"/>
    <mergeCell ref="W11:X11"/>
    <mergeCell ref="Y11:Z11"/>
    <mergeCell ref="AA11:AB11"/>
    <mergeCell ref="AC11:AD11"/>
    <mergeCell ref="AE11:AF11"/>
    <mergeCell ref="AG11:AH11"/>
    <mergeCell ref="AI11:AJ11"/>
    <mergeCell ref="E48:H48"/>
    <mergeCell ref="B13:B34"/>
    <mergeCell ref="C38:J38"/>
    <mergeCell ref="C39:D39"/>
    <mergeCell ref="H39:J39"/>
    <mergeCell ref="H40:J40"/>
    <mergeCell ref="E44:H44"/>
    <mergeCell ref="E46:H46"/>
    <mergeCell ref="B35:AR35"/>
    <mergeCell ref="C37:J37"/>
    <mergeCell ref="C15:C22"/>
    <mergeCell ref="C13:C14"/>
  </mergeCells>
  <conditionalFormatting sqref="AS13:AS15 AS17 AS25:AS26 AS21">
    <cfRule type="cellIs" dxfId="110" priority="37" operator="between">
      <formula>0.7</formula>
      <formula>1</formula>
    </cfRule>
    <cfRule type="cellIs" dxfId="109" priority="38" operator="between">
      <formula>0.51</formula>
      <formula>0.69</formula>
    </cfRule>
    <cfRule type="cellIs" dxfId="108" priority="39" operator="between">
      <formula>0</formula>
      <formula>0.5</formula>
    </cfRule>
  </conditionalFormatting>
  <conditionalFormatting sqref="AS27">
    <cfRule type="cellIs" dxfId="107" priority="22" operator="between">
      <formula>0.7</formula>
      <formula>1</formula>
    </cfRule>
    <cfRule type="cellIs" dxfId="106" priority="23" operator="between">
      <formula>0.51</formula>
      <formula>0.69</formula>
    </cfRule>
    <cfRule type="cellIs" dxfId="105" priority="24" operator="between">
      <formula>0</formula>
      <formula>0.5</formula>
    </cfRule>
  </conditionalFormatting>
  <conditionalFormatting sqref="AS18 AS23:AS24">
    <cfRule type="cellIs" dxfId="104" priority="28" operator="between">
      <formula>0.7</formula>
      <formula>1</formula>
    </cfRule>
    <cfRule type="cellIs" dxfId="103" priority="29" operator="between">
      <formula>0.51</formula>
      <formula>0.69</formula>
    </cfRule>
    <cfRule type="cellIs" dxfId="102" priority="30" operator="between">
      <formula>0</formula>
      <formula>0.5</formula>
    </cfRule>
  </conditionalFormatting>
  <conditionalFormatting sqref="AS22">
    <cfRule type="cellIs" dxfId="101" priority="19" operator="between">
      <formula>0.7</formula>
      <formula>1</formula>
    </cfRule>
    <cfRule type="cellIs" dxfId="100" priority="20" operator="between">
      <formula>0.51</formula>
      <formula>0.69</formula>
    </cfRule>
    <cfRule type="cellIs" dxfId="99" priority="21" operator="between">
      <formula>0</formula>
      <formula>0.5</formula>
    </cfRule>
  </conditionalFormatting>
  <conditionalFormatting sqref="AS14">
    <cfRule type="cellIs" dxfId="98" priority="16" operator="between">
      <formula>0.7</formula>
      <formula>1</formula>
    </cfRule>
    <cfRule type="cellIs" dxfId="97" priority="17" operator="between">
      <formula>0.51</formula>
      <formula>0.69</formula>
    </cfRule>
    <cfRule type="cellIs" dxfId="96" priority="18" operator="between">
      <formula>0</formula>
      <formula>0.5</formula>
    </cfRule>
  </conditionalFormatting>
  <conditionalFormatting sqref="AS19">
    <cfRule type="cellIs" dxfId="95" priority="13" operator="between">
      <formula>0.7</formula>
      <formula>1</formula>
    </cfRule>
    <cfRule type="cellIs" dxfId="94" priority="14" operator="between">
      <formula>0.51</formula>
      <formula>0.69</formula>
    </cfRule>
    <cfRule type="cellIs" dxfId="93" priority="15" operator="between">
      <formula>0</formula>
      <formula>0.5</formula>
    </cfRule>
  </conditionalFormatting>
  <conditionalFormatting sqref="AS28:AS34">
    <cfRule type="cellIs" dxfId="92" priority="7" operator="between">
      <formula>0.7</formula>
      <formula>1</formula>
    </cfRule>
    <cfRule type="cellIs" dxfId="91" priority="8" operator="between">
      <formula>0.51</formula>
      <formula>0.69</formula>
    </cfRule>
    <cfRule type="cellIs" dxfId="90" priority="9" operator="between">
      <formula>0</formula>
      <formula>0.5</formula>
    </cfRule>
  </conditionalFormatting>
  <conditionalFormatting sqref="AS16">
    <cfRule type="cellIs" dxfId="89" priority="4" operator="between">
      <formula>0.7</formula>
      <formula>1</formula>
    </cfRule>
    <cfRule type="cellIs" dxfId="88" priority="5" operator="between">
      <formula>0.51</formula>
      <formula>0.69</formula>
    </cfRule>
    <cfRule type="cellIs" dxfId="87" priority="6" operator="between">
      <formula>0</formula>
      <formula>0.5</formula>
    </cfRule>
  </conditionalFormatting>
  <conditionalFormatting sqref="AS20:AS22">
    <cfRule type="cellIs" dxfId="86" priority="1" operator="between">
      <formula>0.7</formula>
      <formula>1</formula>
    </cfRule>
    <cfRule type="cellIs" dxfId="85" priority="2" operator="between">
      <formula>0.51</formula>
      <formula>0.69</formula>
    </cfRule>
    <cfRule type="cellIs" dxfId="84" priority="3" operator="between">
      <formula>0</formula>
      <formula>0.5</formula>
    </cfRule>
  </conditionalFormatting>
  <dataValidations count="1">
    <dataValidation type="list" allowBlank="1" showInputMessage="1" showErrorMessage="1" promptTitle="Objetivo Estratégico" sqref="B13:B14">
      <formula1>OBJE</formula1>
    </dataValidation>
  </dataValidations>
  <pageMargins left="0.7" right="0.7" top="0.75" bottom="0.75" header="0.3" footer="0.3"/>
  <pageSetup orientation="portrait" horizontalDpi="4294967295" verticalDpi="4294967295" r:id="rId1"/>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AS39"/>
  <sheetViews>
    <sheetView showGridLines="0" zoomScale="55" zoomScaleNormal="55" workbookViewId="0">
      <selection activeCell="E26" sqref="E26"/>
    </sheetView>
  </sheetViews>
  <sheetFormatPr baseColWidth="10" defaultColWidth="17.28515625" defaultRowHeight="15" customHeight="1"/>
  <cols>
    <col min="1" max="1" width="4.28515625" style="5" customWidth="1"/>
    <col min="2" max="3" width="28.42578125" style="9" customWidth="1"/>
    <col min="4" max="4" width="21.42578125" style="14" customWidth="1"/>
    <col min="5" max="5" width="24.5703125" style="9" customWidth="1"/>
    <col min="6" max="6" width="24.28515625" style="9" customWidth="1"/>
    <col min="7" max="7" width="21.42578125" style="9" customWidth="1"/>
    <col min="8" max="8" width="28.42578125" style="9" customWidth="1"/>
    <col min="9" max="9" width="50" style="9" customWidth="1"/>
    <col min="10" max="10" width="28.42578125" style="11" customWidth="1"/>
    <col min="11" max="42" width="14.28515625" style="5" customWidth="1"/>
    <col min="43" max="43" width="14.85546875" style="5" customWidth="1"/>
    <col min="44" max="45" width="15" style="5" customWidth="1"/>
    <col min="46" max="16384" width="17.28515625" style="5"/>
  </cols>
  <sheetData>
    <row r="1" spans="2:45" ht="15" customHeight="1" thickBot="1"/>
    <row r="2" spans="2:45" ht="16.5" customHeight="1">
      <c r="B2" s="788"/>
      <c r="C2" s="795" t="s">
        <v>455</v>
      </c>
      <c r="D2" s="796"/>
      <c r="E2" s="796"/>
      <c r="F2" s="796"/>
      <c r="G2" s="796"/>
      <c r="H2" s="796"/>
      <c r="I2" s="796"/>
      <c r="J2" s="796"/>
      <c r="K2" s="796"/>
      <c r="L2" s="796"/>
      <c r="M2" s="796"/>
      <c r="N2" s="796"/>
      <c r="O2" s="796"/>
      <c r="P2" s="796"/>
      <c r="Q2" s="796"/>
      <c r="R2" s="796"/>
      <c r="S2" s="796"/>
      <c r="T2" s="796"/>
      <c r="U2" s="796"/>
      <c r="V2" s="796"/>
      <c r="W2" s="796"/>
      <c r="X2" s="796"/>
      <c r="Y2" s="796"/>
      <c r="Z2" s="796"/>
      <c r="AA2" s="796"/>
      <c r="AB2" s="796"/>
      <c r="AC2" s="796"/>
      <c r="AD2" s="796"/>
      <c r="AE2" s="796"/>
      <c r="AF2" s="796"/>
      <c r="AG2" s="796"/>
      <c r="AH2" s="796"/>
      <c r="AI2" s="796"/>
      <c r="AJ2" s="796"/>
      <c r="AK2" s="796"/>
      <c r="AL2" s="796"/>
      <c r="AM2" s="796"/>
      <c r="AN2" s="796"/>
      <c r="AO2" s="796"/>
      <c r="AP2" s="796"/>
      <c r="AQ2" s="797"/>
      <c r="AR2" s="807" t="s">
        <v>435</v>
      </c>
      <c r="AS2" s="808"/>
    </row>
    <row r="3" spans="2:45" ht="16.5" customHeight="1">
      <c r="B3" s="789"/>
      <c r="C3" s="798"/>
      <c r="D3" s="799"/>
      <c r="E3" s="799"/>
      <c r="F3" s="799"/>
      <c r="G3" s="799"/>
      <c r="H3" s="799"/>
      <c r="I3" s="799"/>
      <c r="J3" s="799"/>
      <c r="K3" s="799"/>
      <c r="L3" s="799"/>
      <c r="M3" s="799"/>
      <c r="N3" s="799"/>
      <c r="O3" s="799"/>
      <c r="P3" s="799"/>
      <c r="Q3" s="799"/>
      <c r="R3" s="799"/>
      <c r="S3" s="799"/>
      <c r="T3" s="799"/>
      <c r="U3" s="799"/>
      <c r="V3" s="799"/>
      <c r="W3" s="799"/>
      <c r="X3" s="799"/>
      <c r="Y3" s="799"/>
      <c r="Z3" s="799"/>
      <c r="AA3" s="799"/>
      <c r="AB3" s="799"/>
      <c r="AC3" s="799"/>
      <c r="AD3" s="799"/>
      <c r="AE3" s="799"/>
      <c r="AF3" s="799"/>
      <c r="AG3" s="799"/>
      <c r="AH3" s="799"/>
      <c r="AI3" s="799"/>
      <c r="AJ3" s="799"/>
      <c r="AK3" s="799"/>
      <c r="AL3" s="799"/>
      <c r="AM3" s="799"/>
      <c r="AN3" s="799"/>
      <c r="AO3" s="799"/>
      <c r="AP3" s="799"/>
      <c r="AQ3" s="800"/>
      <c r="AR3" s="112" t="s">
        <v>432</v>
      </c>
      <c r="AS3" s="113" t="s">
        <v>433</v>
      </c>
    </row>
    <row r="4" spans="2:45" ht="16.5" customHeight="1">
      <c r="B4" s="789"/>
      <c r="C4" s="798"/>
      <c r="D4" s="799"/>
      <c r="E4" s="799"/>
      <c r="F4" s="799"/>
      <c r="G4" s="799"/>
      <c r="H4" s="799"/>
      <c r="I4" s="799"/>
      <c r="J4" s="799"/>
      <c r="K4" s="799"/>
      <c r="L4" s="799"/>
      <c r="M4" s="799"/>
      <c r="N4" s="799"/>
      <c r="O4" s="799"/>
      <c r="P4" s="799"/>
      <c r="Q4" s="799"/>
      <c r="R4" s="799"/>
      <c r="S4" s="799"/>
      <c r="T4" s="799"/>
      <c r="U4" s="799"/>
      <c r="V4" s="799"/>
      <c r="W4" s="799"/>
      <c r="X4" s="799"/>
      <c r="Y4" s="799"/>
      <c r="Z4" s="799"/>
      <c r="AA4" s="799"/>
      <c r="AB4" s="799"/>
      <c r="AC4" s="799"/>
      <c r="AD4" s="799"/>
      <c r="AE4" s="799"/>
      <c r="AF4" s="799"/>
      <c r="AG4" s="799"/>
      <c r="AH4" s="799"/>
      <c r="AI4" s="799"/>
      <c r="AJ4" s="799"/>
      <c r="AK4" s="799"/>
      <c r="AL4" s="799"/>
      <c r="AM4" s="799"/>
      <c r="AN4" s="799"/>
      <c r="AO4" s="799"/>
      <c r="AP4" s="799"/>
      <c r="AQ4" s="800"/>
      <c r="AR4" s="114">
        <v>3</v>
      </c>
      <c r="AS4" s="115" t="s">
        <v>498</v>
      </c>
    </row>
    <row r="5" spans="2:45" ht="16.5" customHeight="1">
      <c r="B5" s="789"/>
      <c r="C5" s="798"/>
      <c r="D5" s="799"/>
      <c r="E5" s="799"/>
      <c r="F5" s="799"/>
      <c r="G5" s="799"/>
      <c r="H5" s="799"/>
      <c r="I5" s="799"/>
      <c r="J5" s="799"/>
      <c r="K5" s="799"/>
      <c r="L5" s="799"/>
      <c r="M5" s="799"/>
      <c r="N5" s="799"/>
      <c r="O5" s="799"/>
      <c r="P5" s="799"/>
      <c r="Q5" s="799"/>
      <c r="R5" s="799"/>
      <c r="S5" s="799"/>
      <c r="T5" s="799"/>
      <c r="U5" s="799"/>
      <c r="V5" s="799"/>
      <c r="W5" s="799"/>
      <c r="X5" s="799"/>
      <c r="Y5" s="799"/>
      <c r="Z5" s="799"/>
      <c r="AA5" s="799"/>
      <c r="AB5" s="799"/>
      <c r="AC5" s="799"/>
      <c r="AD5" s="799"/>
      <c r="AE5" s="799"/>
      <c r="AF5" s="799"/>
      <c r="AG5" s="799"/>
      <c r="AH5" s="799"/>
      <c r="AI5" s="799"/>
      <c r="AJ5" s="799"/>
      <c r="AK5" s="799"/>
      <c r="AL5" s="799"/>
      <c r="AM5" s="799"/>
      <c r="AN5" s="799"/>
      <c r="AO5" s="799"/>
      <c r="AP5" s="799"/>
      <c r="AQ5" s="800"/>
      <c r="AR5" s="791" t="s">
        <v>434</v>
      </c>
      <c r="AS5" s="792"/>
    </row>
    <row r="6" spans="2:45" ht="16.5" customHeight="1" thickBot="1">
      <c r="B6" s="790"/>
      <c r="C6" s="801"/>
      <c r="D6" s="802"/>
      <c r="E6" s="802"/>
      <c r="F6" s="802"/>
      <c r="G6" s="802"/>
      <c r="H6" s="802"/>
      <c r="I6" s="802"/>
      <c r="J6" s="802"/>
      <c r="K6" s="802"/>
      <c r="L6" s="802"/>
      <c r="M6" s="802"/>
      <c r="N6" s="802"/>
      <c r="O6" s="802"/>
      <c r="P6" s="802"/>
      <c r="Q6" s="802"/>
      <c r="R6" s="802"/>
      <c r="S6" s="802"/>
      <c r="T6" s="802"/>
      <c r="U6" s="802"/>
      <c r="V6" s="802"/>
      <c r="W6" s="802"/>
      <c r="X6" s="802"/>
      <c r="Y6" s="802"/>
      <c r="Z6" s="802"/>
      <c r="AA6" s="802"/>
      <c r="AB6" s="802"/>
      <c r="AC6" s="802"/>
      <c r="AD6" s="802"/>
      <c r="AE6" s="802"/>
      <c r="AF6" s="802"/>
      <c r="AG6" s="802"/>
      <c r="AH6" s="802"/>
      <c r="AI6" s="802"/>
      <c r="AJ6" s="802"/>
      <c r="AK6" s="802"/>
      <c r="AL6" s="802"/>
      <c r="AM6" s="802"/>
      <c r="AN6" s="802"/>
      <c r="AO6" s="802"/>
      <c r="AP6" s="802"/>
      <c r="AQ6" s="803"/>
      <c r="AR6" s="793" t="s">
        <v>496</v>
      </c>
      <c r="AS6" s="794"/>
    </row>
    <row r="7" spans="2:45" ht="14.25" customHeight="1">
      <c r="B7" s="6"/>
      <c r="C7" s="6"/>
      <c r="D7" s="12"/>
      <c r="E7" s="6"/>
      <c r="F7" s="6"/>
      <c r="G7" s="6"/>
      <c r="H7" s="6"/>
      <c r="I7" s="6"/>
      <c r="J7" s="10"/>
      <c r="AR7" s="809"/>
      <c r="AS7" s="810"/>
    </row>
    <row r="8" spans="2:45" ht="15" customHeight="1">
      <c r="B8" s="104"/>
      <c r="C8" s="105"/>
      <c r="D8" s="105"/>
      <c r="E8" s="105"/>
      <c r="F8" s="105"/>
      <c r="G8" s="105"/>
      <c r="H8" s="105"/>
      <c r="I8" s="105"/>
      <c r="J8" s="105"/>
      <c r="K8" s="105"/>
      <c r="L8" s="105"/>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05"/>
      <c r="AP8" s="105"/>
      <c r="AQ8" s="811"/>
      <c r="AR8" s="812"/>
      <c r="AS8" s="813"/>
    </row>
    <row r="9" spans="2:45" ht="13.5" customHeight="1">
      <c r="B9" s="825" t="s">
        <v>431</v>
      </c>
      <c r="C9" s="782" t="s">
        <v>430</v>
      </c>
      <c r="D9" s="782" t="s">
        <v>459</v>
      </c>
      <c r="E9" s="782" t="s">
        <v>462</v>
      </c>
      <c r="F9" s="782" t="s">
        <v>463</v>
      </c>
      <c r="G9" s="782" t="s">
        <v>427</v>
      </c>
      <c r="H9" s="782" t="s">
        <v>421</v>
      </c>
      <c r="I9" s="782" t="s">
        <v>491</v>
      </c>
      <c r="J9" s="782" t="s">
        <v>7</v>
      </c>
      <c r="K9" s="721" t="s">
        <v>346</v>
      </c>
      <c r="L9" s="721"/>
      <c r="M9" s="721"/>
      <c r="N9" s="721"/>
      <c r="O9" s="721"/>
      <c r="P9" s="721"/>
      <c r="Q9" s="721"/>
      <c r="R9" s="721"/>
      <c r="S9" s="721"/>
      <c r="T9" s="721"/>
      <c r="U9" s="721"/>
      <c r="V9" s="721"/>
      <c r="W9" s="721"/>
      <c r="X9" s="721"/>
      <c r="Y9" s="721"/>
      <c r="Z9" s="721"/>
      <c r="AA9" s="721"/>
      <c r="AB9" s="721"/>
      <c r="AC9" s="721"/>
      <c r="AD9" s="721"/>
      <c r="AE9" s="721"/>
      <c r="AF9" s="721"/>
      <c r="AG9" s="721"/>
      <c r="AH9" s="721"/>
      <c r="AI9" s="721"/>
      <c r="AJ9" s="721"/>
      <c r="AK9" s="721"/>
      <c r="AL9" s="721"/>
      <c r="AM9" s="721"/>
      <c r="AN9" s="721"/>
      <c r="AO9" s="721"/>
      <c r="AP9" s="721"/>
      <c r="AQ9" s="823" t="s">
        <v>347</v>
      </c>
      <c r="AR9" s="824" t="s">
        <v>348</v>
      </c>
      <c r="AS9" s="824" t="s">
        <v>378</v>
      </c>
    </row>
    <row r="10" spans="2:45" ht="13.5" customHeight="1">
      <c r="B10" s="825"/>
      <c r="C10" s="782"/>
      <c r="D10" s="782"/>
      <c r="E10" s="782"/>
      <c r="F10" s="782"/>
      <c r="G10" s="782"/>
      <c r="H10" s="782"/>
      <c r="I10" s="782"/>
      <c r="J10" s="782"/>
      <c r="K10" s="546" t="s">
        <v>422</v>
      </c>
      <c r="L10" s="546"/>
      <c r="M10" s="546"/>
      <c r="N10" s="546"/>
      <c r="O10" s="546"/>
      <c r="P10" s="546"/>
      <c r="Q10" s="546"/>
      <c r="R10" s="546"/>
      <c r="S10" s="546" t="s">
        <v>423</v>
      </c>
      <c r="T10" s="546"/>
      <c r="U10" s="546"/>
      <c r="V10" s="546"/>
      <c r="W10" s="546"/>
      <c r="X10" s="546"/>
      <c r="Y10" s="546"/>
      <c r="Z10" s="546"/>
      <c r="AA10" s="546" t="s">
        <v>424</v>
      </c>
      <c r="AB10" s="546"/>
      <c r="AC10" s="546"/>
      <c r="AD10" s="546"/>
      <c r="AE10" s="546"/>
      <c r="AF10" s="546"/>
      <c r="AG10" s="546"/>
      <c r="AH10" s="546"/>
      <c r="AI10" s="546" t="s">
        <v>425</v>
      </c>
      <c r="AJ10" s="546"/>
      <c r="AK10" s="546"/>
      <c r="AL10" s="546"/>
      <c r="AM10" s="546"/>
      <c r="AN10" s="546"/>
      <c r="AO10" s="546"/>
      <c r="AP10" s="546"/>
      <c r="AQ10" s="823"/>
      <c r="AR10" s="824"/>
      <c r="AS10" s="824"/>
    </row>
    <row r="11" spans="2:45" ht="17.25" customHeight="1">
      <c r="B11" s="825"/>
      <c r="C11" s="782"/>
      <c r="D11" s="782"/>
      <c r="E11" s="782"/>
      <c r="F11" s="782"/>
      <c r="G11" s="782"/>
      <c r="H11" s="782"/>
      <c r="I11" s="782"/>
      <c r="J11" s="782"/>
      <c r="K11" s="546" t="s">
        <v>353</v>
      </c>
      <c r="L11" s="546"/>
      <c r="M11" s="546" t="s">
        <v>354</v>
      </c>
      <c r="N11" s="546"/>
      <c r="O11" s="784" t="s">
        <v>355</v>
      </c>
      <c r="P11" s="785"/>
      <c r="Q11" s="786" t="s">
        <v>356</v>
      </c>
      <c r="R11" s="787"/>
      <c r="S11" s="546" t="s">
        <v>429</v>
      </c>
      <c r="T11" s="546"/>
      <c r="U11" s="546" t="s">
        <v>358</v>
      </c>
      <c r="V11" s="546"/>
      <c r="W11" s="546" t="s">
        <v>359</v>
      </c>
      <c r="X11" s="546"/>
      <c r="Y11" s="786" t="s">
        <v>356</v>
      </c>
      <c r="Z11" s="787"/>
      <c r="AA11" s="546" t="s">
        <v>360</v>
      </c>
      <c r="AB11" s="546"/>
      <c r="AC11" s="546" t="s">
        <v>361</v>
      </c>
      <c r="AD11" s="546"/>
      <c r="AE11" s="546" t="s">
        <v>362</v>
      </c>
      <c r="AF11" s="546"/>
      <c r="AG11" s="786" t="s">
        <v>356</v>
      </c>
      <c r="AH11" s="787"/>
      <c r="AI11" s="546" t="s">
        <v>363</v>
      </c>
      <c r="AJ11" s="546"/>
      <c r="AK11" s="546" t="s">
        <v>364</v>
      </c>
      <c r="AL11" s="546"/>
      <c r="AM11" s="546" t="s">
        <v>365</v>
      </c>
      <c r="AN11" s="546"/>
      <c r="AO11" s="786" t="s">
        <v>426</v>
      </c>
      <c r="AP11" s="787"/>
      <c r="AQ11" s="823"/>
      <c r="AR11" s="824"/>
      <c r="AS11" s="824"/>
    </row>
    <row r="12" spans="2:45" ht="15.75" customHeight="1">
      <c r="B12" s="720"/>
      <c r="C12" s="783"/>
      <c r="D12" s="783"/>
      <c r="E12" s="783"/>
      <c r="F12" s="783"/>
      <c r="G12" s="783"/>
      <c r="H12" s="783"/>
      <c r="I12" s="783"/>
      <c r="J12" s="783"/>
      <c r="K12" s="116" t="s">
        <v>366</v>
      </c>
      <c r="L12" s="117" t="s">
        <v>367</v>
      </c>
      <c r="M12" s="116" t="s">
        <v>366</v>
      </c>
      <c r="N12" s="117" t="s">
        <v>367</v>
      </c>
      <c r="O12" s="116" t="s">
        <v>366</v>
      </c>
      <c r="P12" s="117" t="s">
        <v>367</v>
      </c>
      <c r="Q12" s="118" t="s">
        <v>366</v>
      </c>
      <c r="R12" s="119" t="s">
        <v>367</v>
      </c>
      <c r="S12" s="116" t="s">
        <v>366</v>
      </c>
      <c r="T12" s="117" t="s">
        <v>367</v>
      </c>
      <c r="U12" s="116" t="s">
        <v>366</v>
      </c>
      <c r="V12" s="117" t="s">
        <v>367</v>
      </c>
      <c r="W12" s="116" t="s">
        <v>366</v>
      </c>
      <c r="X12" s="117" t="s">
        <v>367</v>
      </c>
      <c r="Y12" s="118" t="s">
        <v>366</v>
      </c>
      <c r="Z12" s="119" t="s">
        <v>367</v>
      </c>
      <c r="AA12" s="116" t="s">
        <v>366</v>
      </c>
      <c r="AB12" s="117" t="s">
        <v>367</v>
      </c>
      <c r="AC12" s="116" t="s">
        <v>366</v>
      </c>
      <c r="AD12" s="117" t="s">
        <v>367</v>
      </c>
      <c r="AE12" s="116" t="s">
        <v>366</v>
      </c>
      <c r="AF12" s="117" t="s">
        <v>367</v>
      </c>
      <c r="AG12" s="118" t="s">
        <v>366</v>
      </c>
      <c r="AH12" s="119" t="s">
        <v>367</v>
      </c>
      <c r="AI12" s="116" t="s">
        <v>366</v>
      </c>
      <c r="AJ12" s="117" t="s">
        <v>367</v>
      </c>
      <c r="AK12" s="116" t="s">
        <v>366</v>
      </c>
      <c r="AL12" s="117" t="s">
        <v>367</v>
      </c>
      <c r="AM12" s="116" t="s">
        <v>366</v>
      </c>
      <c r="AN12" s="117" t="s">
        <v>367</v>
      </c>
      <c r="AO12" s="118" t="s">
        <v>366</v>
      </c>
      <c r="AP12" s="119" t="s">
        <v>367</v>
      </c>
      <c r="AQ12" s="823"/>
      <c r="AR12" s="824"/>
      <c r="AS12" s="824"/>
    </row>
    <row r="13" spans="2:45" ht="15.75" hidden="1" customHeight="1">
      <c r="B13" s="178"/>
      <c r="C13" s="179"/>
      <c r="D13" s="179"/>
      <c r="E13" s="180"/>
      <c r="F13" s="179"/>
      <c r="G13" s="179"/>
      <c r="H13" s="181"/>
      <c r="I13" s="181"/>
      <c r="J13" s="179"/>
      <c r="K13" s="116"/>
      <c r="L13" s="117"/>
      <c r="M13" s="116"/>
      <c r="N13" s="117"/>
      <c r="O13" s="116"/>
      <c r="P13" s="117"/>
      <c r="Q13" s="118"/>
      <c r="R13" s="119"/>
      <c r="S13" s="116"/>
      <c r="T13" s="117"/>
      <c r="U13" s="116"/>
      <c r="V13" s="117"/>
      <c r="W13" s="116"/>
      <c r="X13" s="117"/>
      <c r="Y13" s="118"/>
      <c r="Z13" s="119"/>
      <c r="AA13" s="116"/>
      <c r="AB13" s="117"/>
      <c r="AC13" s="116"/>
      <c r="AD13" s="117"/>
      <c r="AE13" s="116"/>
      <c r="AF13" s="117"/>
      <c r="AG13" s="118"/>
      <c r="AH13" s="119"/>
      <c r="AI13" s="116"/>
      <c r="AJ13" s="117"/>
      <c r="AK13" s="116"/>
      <c r="AL13" s="117"/>
      <c r="AM13" s="116"/>
      <c r="AN13" s="117"/>
      <c r="AO13" s="118"/>
      <c r="AP13" s="119"/>
      <c r="AQ13" s="182"/>
      <c r="AR13" s="183"/>
      <c r="AS13" s="183"/>
    </row>
    <row r="14" spans="2:45" ht="15.75" hidden="1" customHeight="1">
      <c r="B14" s="178"/>
      <c r="C14" s="179"/>
      <c r="D14" s="179"/>
      <c r="E14" s="180"/>
      <c r="F14" s="179"/>
      <c r="G14" s="179"/>
      <c r="H14" s="181"/>
      <c r="I14" s="181"/>
      <c r="J14" s="179"/>
      <c r="K14" s="116"/>
      <c r="L14" s="117"/>
      <c r="M14" s="116"/>
      <c r="N14" s="117"/>
      <c r="O14" s="116"/>
      <c r="P14" s="117"/>
      <c r="Q14" s="118"/>
      <c r="R14" s="119"/>
      <c r="S14" s="116"/>
      <c r="T14" s="117"/>
      <c r="U14" s="116"/>
      <c r="V14" s="117"/>
      <c r="W14" s="116"/>
      <c r="X14" s="117"/>
      <c r="Y14" s="118"/>
      <c r="Z14" s="119"/>
      <c r="AA14" s="116"/>
      <c r="AB14" s="117"/>
      <c r="AC14" s="116"/>
      <c r="AD14" s="117"/>
      <c r="AE14" s="116"/>
      <c r="AF14" s="117"/>
      <c r="AG14" s="118"/>
      <c r="AH14" s="119"/>
      <c r="AI14" s="116"/>
      <c r="AJ14" s="117"/>
      <c r="AK14" s="116"/>
      <c r="AL14" s="117"/>
      <c r="AM14" s="116"/>
      <c r="AN14" s="117"/>
      <c r="AO14" s="118"/>
      <c r="AP14" s="119"/>
      <c r="AQ14" s="182"/>
      <c r="AR14" s="183"/>
      <c r="AS14" s="183"/>
    </row>
    <row r="15" spans="2:45" ht="15.75" hidden="1" customHeight="1">
      <c r="B15" s="178"/>
      <c r="C15" s="179"/>
      <c r="D15" s="179"/>
      <c r="E15" s="180"/>
      <c r="F15" s="179"/>
      <c r="G15" s="179"/>
      <c r="H15" s="181"/>
      <c r="I15" s="181"/>
      <c r="J15" s="179"/>
      <c r="K15" s="116"/>
      <c r="L15" s="117"/>
      <c r="M15" s="116"/>
      <c r="N15" s="117"/>
      <c r="O15" s="116"/>
      <c r="P15" s="117"/>
      <c r="Q15" s="118"/>
      <c r="R15" s="119"/>
      <c r="S15" s="116"/>
      <c r="T15" s="117"/>
      <c r="U15" s="116"/>
      <c r="V15" s="117"/>
      <c r="W15" s="116"/>
      <c r="X15" s="117"/>
      <c r="Y15" s="118"/>
      <c r="Z15" s="119"/>
      <c r="AA15" s="116"/>
      <c r="AB15" s="117"/>
      <c r="AC15" s="116"/>
      <c r="AD15" s="117"/>
      <c r="AE15" s="116"/>
      <c r="AF15" s="117"/>
      <c r="AG15" s="118"/>
      <c r="AH15" s="119"/>
      <c r="AI15" s="116"/>
      <c r="AJ15" s="117"/>
      <c r="AK15" s="116"/>
      <c r="AL15" s="117"/>
      <c r="AM15" s="116"/>
      <c r="AN15" s="117"/>
      <c r="AO15" s="118"/>
      <c r="AP15" s="119"/>
      <c r="AQ15" s="182"/>
      <c r="AR15" s="183"/>
      <c r="AS15" s="183"/>
    </row>
    <row r="16" spans="2:45" ht="15.75" hidden="1" customHeight="1">
      <c r="B16" s="178"/>
      <c r="C16" s="179"/>
      <c r="D16" s="179"/>
      <c r="E16" s="180"/>
      <c r="F16" s="179"/>
      <c r="G16" s="179"/>
      <c r="H16" s="181"/>
      <c r="I16" s="181"/>
      <c r="J16" s="179"/>
      <c r="K16" s="116"/>
      <c r="L16" s="117"/>
      <c r="M16" s="116"/>
      <c r="N16" s="117"/>
      <c r="O16" s="116"/>
      <c r="P16" s="117"/>
      <c r="Q16" s="118"/>
      <c r="R16" s="119"/>
      <c r="S16" s="116"/>
      <c r="T16" s="117"/>
      <c r="U16" s="116"/>
      <c r="V16" s="117"/>
      <c r="W16" s="116"/>
      <c r="X16" s="117"/>
      <c r="Y16" s="118"/>
      <c r="Z16" s="119"/>
      <c r="AA16" s="116"/>
      <c r="AB16" s="117"/>
      <c r="AC16" s="116"/>
      <c r="AD16" s="117"/>
      <c r="AE16" s="116"/>
      <c r="AF16" s="117"/>
      <c r="AG16" s="118"/>
      <c r="AH16" s="119"/>
      <c r="AI16" s="116"/>
      <c r="AJ16" s="117"/>
      <c r="AK16" s="116"/>
      <c r="AL16" s="117"/>
      <c r="AM16" s="116"/>
      <c r="AN16" s="117"/>
      <c r="AO16" s="118"/>
      <c r="AP16" s="119"/>
      <c r="AQ16" s="182"/>
      <c r="AR16" s="183"/>
      <c r="AS16" s="183"/>
    </row>
    <row r="17" spans="2:45" ht="15.75" hidden="1" customHeight="1">
      <c r="B17" s="178"/>
      <c r="C17" s="179"/>
      <c r="D17" s="179"/>
      <c r="E17" s="180"/>
      <c r="F17" s="179"/>
      <c r="G17" s="179"/>
      <c r="H17" s="181"/>
      <c r="I17" s="181"/>
      <c r="J17" s="179"/>
      <c r="K17" s="116"/>
      <c r="L17" s="117"/>
      <c r="M17" s="116"/>
      <c r="N17" s="117"/>
      <c r="O17" s="116"/>
      <c r="P17" s="117"/>
      <c r="Q17" s="118"/>
      <c r="R17" s="119"/>
      <c r="S17" s="116"/>
      <c r="T17" s="117"/>
      <c r="U17" s="116"/>
      <c r="V17" s="117"/>
      <c r="W17" s="116"/>
      <c r="X17" s="117"/>
      <c r="Y17" s="118"/>
      <c r="Z17" s="119"/>
      <c r="AA17" s="116"/>
      <c r="AB17" s="117"/>
      <c r="AC17" s="116"/>
      <c r="AD17" s="117"/>
      <c r="AE17" s="116"/>
      <c r="AF17" s="117"/>
      <c r="AG17" s="118"/>
      <c r="AH17" s="119"/>
      <c r="AI17" s="116"/>
      <c r="AJ17" s="117"/>
      <c r="AK17" s="116"/>
      <c r="AL17" s="117"/>
      <c r="AM17" s="116"/>
      <c r="AN17" s="117"/>
      <c r="AO17" s="118"/>
      <c r="AP17" s="119"/>
      <c r="AQ17" s="182"/>
      <c r="AR17" s="183"/>
      <c r="AS17" s="183"/>
    </row>
    <row r="18" spans="2:45" ht="15.75" hidden="1" customHeight="1">
      <c r="B18" s="178"/>
      <c r="C18" s="179"/>
      <c r="D18" s="179"/>
      <c r="E18" s="180"/>
      <c r="F18" s="179"/>
      <c r="G18" s="179"/>
      <c r="H18" s="181"/>
      <c r="I18" s="181"/>
      <c r="J18" s="179"/>
      <c r="K18" s="116"/>
      <c r="L18" s="117"/>
      <c r="M18" s="116"/>
      <c r="N18" s="117"/>
      <c r="O18" s="116"/>
      <c r="P18" s="117"/>
      <c r="Q18" s="118"/>
      <c r="R18" s="119"/>
      <c r="S18" s="116"/>
      <c r="T18" s="117"/>
      <c r="U18" s="116"/>
      <c r="V18" s="117"/>
      <c r="W18" s="116"/>
      <c r="X18" s="117"/>
      <c r="Y18" s="118"/>
      <c r="Z18" s="119"/>
      <c r="AA18" s="116"/>
      <c r="AB18" s="117"/>
      <c r="AC18" s="116"/>
      <c r="AD18" s="117"/>
      <c r="AE18" s="116"/>
      <c r="AF18" s="117"/>
      <c r="AG18" s="118"/>
      <c r="AH18" s="119"/>
      <c r="AI18" s="116"/>
      <c r="AJ18" s="117"/>
      <c r="AK18" s="116"/>
      <c r="AL18" s="117"/>
      <c r="AM18" s="116"/>
      <c r="AN18" s="117"/>
      <c r="AO18" s="118"/>
      <c r="AP18" s="119"/>
      <c r="AQ18" s="182"/>
      <c r="AR18" s="183"/>
      <c r="AS18" s="183"/>
    </row>
    <row r="19" spans="2:45" ht="15.75" hidden="1" customHeight="1">
      <c r="B19" s="178"/>
      <c r="C19" s="179"/>
      <c r="D19" s="179"/>
      <c r="E19" s="180"/>
      <c r="F19" s="179"/>
      <c r="G19" s="179"/>
      <c r="H19" s="181"/>
      <c r="I19" s="181"/>
      <c r="J19" s="179"/>
      <c r="K19" s="116"/>
      <c r="L19" s="117"/>
      <c r="M19" s="116"/>
      <c r="N19" s="117"/>
      <c r="O19" s="116"/>
      <c r="P19" s="117"/>
      <c r="Q19" s="118"/>
      <c r="R19" s="119"/>
      <c r="S19" s="116"/>
      <c r="T19" s="117"/>
      <c r="U19" s="116"/>
      <c r="V19" s="117"/>
      <c r="W19" s="116"/>
      <c r="X19" s="117"/>
      <c r="Y19" s="118"/>
      <c r="Z19" s="119"/>
      <c r="AA19" s="116"/>
      <c r="AB19" s="117"/>
      <c r="AC19" s="116"/>
      <c r="AD19" s="117"/>
      <c r="AE19" s="116"/>
      <c r="AF19" s="117"/>
      <c r="AG19" s="118"/>
      <c r="AH19" s="119"/>
      <c r="AI19" s="116"/>
      <c r="AJ19" s="117"/>
      <c r="AK19" s="116"/>
      <c r="AL19" s="117"/>
      <c r="AM19" s="116"/>
      <c r="AN19" s="117"/>
      <c r="AO19" s="118"/>
      <c r="AP19" s="119"/>
      <c r="AQ19" s="182"/>
      <c r="AR19" s="183"/>
      <c r="AS19" s="183"/>
    </row>
    <row r="20" spans="2:45" ht="150" hidden="1" customHeight="1">
      <c r="B20" s="184" t="s">
        <v>598</v>
      </c>
      <c r="C20" s="176" t="s">
        <v>599</v>
      </c>
      <c r="D20" s="171">
        <v>17</v>
      </c>
      <c r="E20" s="185" t="s">
        <v>600</v>
      </c>
      <c r="F20" s="186" t="s">
        <v>601</v>
      </c>
      <c r="G20" s="187">
        <v>18</v>
      </c>
      <c r="H20" s="109" t="s">
        <v>927</v>
      </c>
      <c r="I20" s="165" t="s">
        <v>602</v>
      </c>
      <c r="J20" s="110" t="s">
        <v>603</v>
      </c>
      <c r="K20" s="166">
        <v>2</v>
      </c>
      <c r="L20" s="166">
        <v>0</v>
      </c>
      <c r="M20" s="166">
        <v>0</v>
      </c>
      <c r="N20" s="166">
        <v>0</v>
      </c>
      <c r="O20" s="166">
        <v>0</v>
      </c>
      <c r="P20" s="166">
        <v>0</v>
      </c>
      <c r="Q20" s="167">
        <f t="shared" ref="Q20:R23" si="0">K20+M20+O20</f>
        <v>2</v>
      </c>
      <c r="R20" s="167">
        <f t="shared" si="0"/>
        <v>0</v>
      </c>
      <c r="S20" s="166">
        <v>1</v>
      </c>
      <c r="T20" s="166">
        <v>0</v>
      </c>
      <c r="U20" s="166">
        <v>2</v>
      </c>
      <c r="V20" s="166">
        <v>0</v>
      </c>
      <c r="W20" s="166">
        <v>3</v>
      </c>
      <c r="X20" s="166">
        <v>0</v>
      </c>
      <c r="Y20" s="167">
        <f t="shared" ref="Y20:Z23" si="1">S20+U20+W20</f>
        <v>6</v>
      </c>
      <c r="Z20" s="167">
        <f t="shared" si="1"/>
        <v>0</v>
      </c>
      <c r="AA20" s="166">
        <v>3</v>
      </c>
      <c r="AB20" s="166">
        <v>0</v>
      </c>
      <c r="AC20" s="166">
        <v>3</v>
      </c>
      <c r="AD20" s="166">
        <v>0</v>
      </c>
      <c r="AE20" s="168">
        <v>3</v>
      </c>
      <c r="AF20" s="168">
        <v>0</v>
      </c>
      <c r="AG20" s="167">
        <f t="shared" ref="AG20:AH23" si="2">AA20+AC20+AE20</f>
        <v>9</v>
      </c>
      <c r="AH20" s="167">
        <f t="shared" si="2"/>
        <v>0</v>
      </c>
      <c r="AI20" s="166">
        <v>0</v>
      </c>
      <c r="AJ20" s="166">
        <v>0</v>
      </c>
      <c r="AK20" s="166">
        <v>0</v>
      </c>
      <c r="AL20" s="166">
        <v>0</v>
      </c>
      <c r="AM20" s="166">
        <v>0</v>
      </c>
      <c r="AN20" s="166">
        <v>0</v>
      </c>
      <c r="AO20" s="167">
        <f t="shared" ref="AO20:AP23" si="3">AI20+AK20+AM20</f>
        <v>0</v>
      </c>
      <c r="AP20" s="167">
        <f t="shared" si="3"/>
        <v>0</v>
      </c>
      <c r="AQ20" s="188">
        <f t="shared" ref="AQ20:AR23" si="4">Q20+Y20+AG20+AO20</f>
        <v>17</v>
      </c>
      <c r="AR20" s="189">
        <f t="shared" si="4"/>
        <v>0</v>
      </c>
      <c r="AS20" s="190">
        <f t="shared" ref="AS20:AS26" si="5">IF(AND(AR20&gt;0,AQ20&gt;0),AR20/AQ20,0)</f>
        <v>0</v>
      </c>
    </row>
    <row r="21" spans="2:45" ht="150" customHeight="1">
      <c r="B21" s="817" t="s">
        <v>700</v>
      </c>
      <c r="C21" s="419" t="s">
        <v>855</v>
      </c>
      <c r="D21" s="420">
        <v>20</v>
      </c>
      <c r="E21" s="420" t="s">
        <v>604</v>
      </c>
      <c r="F21" s="420" t="s">
        <v>605</v>
      </c>
      <c r="G21" s="421">
        <v>25</v>
      </c>
      <c r="H21" s="422" t="s">
        <v>606</v>
      </c>
      <c r="I21" s="423" t="s">
        <v>928</v>
      </c>
      <c r="J21" s="280" t="s">
        <v>985</v>
      </c>
      <c r="K21" s="300">
        <v>0</v>
      </c>
      <c r="L21" s="166"/>
      <c r="M21" s="300">
        <v>0</v>
      </c>
      <c r="N21" s="166"/>
      <c r="O21" s="300">
        <v>2</v>
      </c>
      <c r="P21" s="166"/>
      <c r="Q21" s="158">
        <f t="shared" si="0"/>
        <v>2</v>
      </c>
      <c r="R21" s="158">
        <f t="shared" si="0"/>
        <v>0</v>
      </c>
      <c r="S21" s="300">
        <v>1</v>
      </c>
      <c r="T21" s="166"/>
      <c r="U21" s="300">
        <v>2</v>
      </c>
      <c r="V21" s="166"/>
      <c r="W21" s="300">
        <v>3</v>
      </c>
      <c r="X21" s="166"/>
      <c r="Y21" s="158">
        <f t="shared" si="1"/>
        <v>6</v>
      </c>
      <c r="Z21" s="158">
        <f t="shared" si="1"/>
        <v>0</v>
      </c>
      <c r="AA21" s="300">
        <v>3</v>
      </c>
      <c r="AB21" s="166"/>
      <c r="AC21" s="300">
        <v>3</v>
      </c>
      <c r="AD21" s="166"/>
      <c r="AE21" s="301">
        <v>2</v>
      </c>
      <c r="AF21" s="168"/>
      <c r="AG21" s="158">
        <f t="shared" si="2"/>
        <v>8</v>
      </c>
      <c r="AH21" s="158">
        <f t="shared" si="2"/>
        <v>0</v>
      </c>
      <c r="AI21" s="300">
        <v>2</v>
      </c>
      <c r="AJ21" s="166"/>
      <c r="AK21" s="300">
        <v>2</v>
      </c>
      <c r="AL21" s="166"/>
      <c r="AM21" s="300">
        <v>0</v>
      </c>
      <c r="AN21" s="166"/>
      <c r="AO21" s="158">
        <f t="shared" si="3"/>
        <v>4</v>
      </c>
      <c r="AP21" s="158">
        <f t="shared" si="3"/>
        <v>0</v>
      </c>
      <c r="AQ21" s="111">
        <f t="shared" si="4"/>
        <v>20</v>
      </c>
      <c r="AR21" s="169">
        <f t="shared" si="4"/>
        <v>0</v>
      </c>
      <c r="AS21" s="159">
        <f t="shared" si="5"/>
        <v>0</v>
      </c>
    </row>
    <row r="22" spans="2:45" ht="150" customHeight="1">
      <c r="B22" s="818"/>
      <c r="C22" s="419" t="s">
        <v>856</v>
      </c>
      <c r="D22" s="424">
        <v>98</v>
      </c>
      <c r="E22" s="420" t="s">
        <v>1014</v>
      </c>
      <c r="F22" s="420" t="s">
        <v>608</v>
      </c>
      <c r="G22" s="421">
        <v>115</v>
      </c>
      <c r="H22" s="422" t="s">
        <v>974</v>
      </c>
      <c r="I22" s="423" t="s">
        <v>609</v>
      </c>
      <c r="J22" s="280" t="s">
        <v>985</v>
      </c>
      <c r="K22" s="300">
        <v>0</v>
      </c>
      <c r="L22" s="166"/>
      <c r="M22" s="300">
        <v>1</v>
      </c>
      <c r="N22" s="166"/>
      <c r="O22" s="300">
        <v>4</v>
      </c>
      <c r="P22" s="166"/>
      <c r="Q22" s="158">
        <f t="shared" si="0"/>
        <v>5</v>
      </c>
      <c r="R22" s="158">
        <f t="shared" si="0"/>
        <v>0</v>
      </c>
      <c r="S22" s="300">
        <v>11</v>
      </c>
      <c r="T22" s="166"/>
      <c r="U22" s="300">
        <v>14</v>
      </c>
      <c r="V22" s="166"/>
      <c r="W22" s="300">
        <v>12</v>
      </c>
      <c r="X22" s="166"/>
      <c r="Y22" s="158">
        <f t="shared" si="1"/>
        <v>37</v>
      </c>
      <c r="Z22" s="158">
        <f t="shared" si="1"/>
        <v>0</v>
      </c>
      <c r="AA22" s="300">
        <v>9</v>
      </c>
      <c r="AB22" s="166"/>
      <c r="AC22" s="300">
        <v>9</v>
      </c>
      <c r="AD22" s="166"/>
      <c r="AE22" s="301">
        <v>14</v>
      </c>
      <c r="AF22" s="168"/>
      <c r="AG22" s="158">
        <f t="shared" si="2"/>
        <v>32</v>
      </c>
      <c r="AH22" s="158">
        <f t="shared" si="2"/>
        <v>0</v>
      </c>
      <c r="AI22" s="300">
        <v>11</v>
      </c>
      <c r="AJ22" s="166"/>
      <c r="AK22" s="300">
        <v>13</v>
      </c>
      <c r="AL22" s="166"/>
      <c r="AM22" s="300">
        <v>0</v>
      </c>
      <c r="AN22" s="166"/>
      <c r="AO22" s="158">
        <f t="shared" si="3"/>
        <v>24</v>
      </c>
      <c r="AP22" s="158">
        <f t="shared" si="3"/>
        <v>0</v>
      </c>
      <c r="AQ22" s="111">
        <f t="shared" si="4"/>
        <v>98</v>
      </c>
      <c r="AR22" s="169">
        <f t="shared" si="4"/>
        <v>0</v>
      </c>
      <c r="AS22" s="159">
        <f t="shared" si="5"/>
        <v>0</v>
      </c>
    </row>
    <row r="23" spans="2:45" ht="150" customHeight="1">
      <c r="B23" s="818"/>
      <c r="C23" s="419" t="s">
        <v>857</v>
      </c>
      <c r="D23" s="420">
        <v>39</v>
      </c>
      <c r="E23" s="420" t="s">
        <v>610</v>
      </c>
      <c r="F23" s="420" t="s">
        <v>579</v>
      </c>
      <c r="G23" s="421">
        <v>45</v>
      </c>
      <c r="H23" s="422" t="s">
        <v>975</v>
      </c>
      <c r="I23" s="423" t="s">
        <v>609</v>
      </c>
      <c r="J23" s="280" t="s">
        <v>985</v>
      </c>
      <c r="K23" s="300">
        <v>0</v>
      </c>
      <c r="L23" s="166"/>
      <c r="M23" s="300">
        <v>0</v>
      </c>
      <c r="N23" s="166"/>
      <c r="O23" s="300">
        <v>3</v>
      </c>
      <c r="P23" s="166"/>
      <c r="Q23" s="158">
        <f t="shared" si="0"/>
        <v>3</v>
      </c>
      <c r="R23" s="158">
        <f t="shared" si="0"/>
        <v>0</v>
      </c>
      <c r="S23" s="300">
        <v>3</v>
      </c>
      <c r="T23" s="166"/>
      <c r="U23" s="300">
        <v>4</v>
      </c>
      <c r="V23" s="166"/>
      <c r="W23" s="300">
        <v>4</v>
      </c>
      <c r="X23" s="166"/>
      <c r="Y23" s="158">
        <f t="shared" si="1"/>
        <v>11</v>
      </c>
      <c r="Z23" s="158">
        <f t="shared" si="1"/>
        <v>0</v>
      </c>
      <c r="AA23" s="300">
        <v>5</v>
      </c>
      <c r="AB23" s="166"/>
      <c r="AC23" s="300">
        <v>6</v>
      </c>
      <c r="AD23" s="166"/>
      <c r="AE23" s="301">
        <v>1</v>
      </c>
      <c r="AF23" s="168"/>
      <c r="AG23" s="158">
        <f t="shared" si="2"/>
        <v>12</v>
      </c>
      <c r="AH23" s="158">
        <f t="shared" si="2"/>
        <v>0</v>
      </c>
      <c r="AI23" s="300">
        <v>4</v>
      </c>
      <c r="AJ23" s="166"/>
      <c r="AK23" s="300">
        <v>7</v>
      </c>
      <c r="AL23" s="166"/>
      <c r="AM23" s="300">
        <v>2</v>
      </c>
      <c r="AN23" s="166"/>
      <c r="AO23" s="158">
        <f t="shared" si="3"/>
        <v>13</v>
      </c>
      <c r="AP23" s="158">
        <f t="shared" si="3"/>
        <v>0</v>
      </c>
      <c r="AQ23" s="111">
        <f t="shared" si="4"/>
        <v>39</v>
      </c>
      <c r="AR23" s="169">
        <f t="shared" si="4"/>
        <v>0</v>
      </c>
      <c r="AS23" s="159">
        <f t="shared" si="5"/>
        <v>0</v>
      </c>
    </row>
    <row r="24" spans="2:45" ht="150" customHeight="1">
      <c r="B24" s="818"/>
      <c r="C24" s="402" t="s">
        <v>964</v>
      </c>
      <c r="D24" s="406">
        <v>60</v>
      </c>
      <c r="E24" s="173" t="s">
        <v>578</v>
      </c>
      <c r="F24" s="173" t="s">
        <v>579</v>
      </c>
      <c r="G24" s="391">
        <v>40</v>
      </c>
      <c r="H24" s="377" t="s">
        <v>580</v>
      </c>
      <c r="I24" s="377" t="s">
        <v>926</v>
      </c>
      <c r="J24" s="379" t="s">
        <v>986</v>
      </c>
      <c r="K24" s="300">
        <v>0</v>
      </c>
      <c r="L24" s="166"/>
      <c r="M24" s="300">
        <v>0</v>
      </c>
      <c r="N24" s="166"/>
      <c r="O24" s="300">
        <v>0</v>
      </c>
      <c r="P24" s="166"/>
      <c r="Q24" s="162">
        <f>K24+M24+O24</f>
        <v>0</v>
      </c>
      <c r="R24" s="162">
        <f>L24+N24+P24</f>
        <v>0</v>
      </c>
      <c r="S24" s="300">
        <v>20</v>
      </c>
      <c r="T24" s="166"/>
      <c r="U24" s="300">
        <v>0</v>
      </c>
      <c r="V24" s="166"/>
      <c r="W24" s="300">
        <v>0</v>
      </c>
      <c r="X24" s="166"/>
      <c r="Y24" s="162">
        <f>S24+U24+W24</f>
        <v>20</v>
      </c>
      <c r="Z24" s="162">
        <f>T24+V24+X24</f>
        <v>0</v>
      </c>
      <c r="AA24" s="300">
        <v>20</v>
      </c>
      <c r="AB24" s="166"/>
      <c r="AC24" s="300">
        <v>0</v>
      </c>
      <c r="AD24" s="166"/>
      <c r="AE24" s="301">
        <v>0</v>
      </c>
      <c r="AF24" s="168"/>
      <c r="AG24" s="162">
        <f>AA24+AC24+AE24</f>
        <v>20</v>
      </c>
      <c r="AH24" s="162">
        <f>AB24+AD24+AF24</f>
        <v>0</v>
      </c>
      <c r="AI24" s="300">
        <v>20</v>
      </c>
      <c r="AJ24" s="166"/>
      <c r="AK24" s="300">
        <v>0</v>
      </c>
      <c r="AL24" s="166"/>
      <c r="AM24" s="300">
        <v>0</v>
      </c>
      <c r="AN24" s="166"/>
      <c r="AO24" s="162">
        <f t="shared" ref="AO24:AP26" si="6">AI24+AK24+AM24</f>
        <v>20</v>
      </c>
      <c r="AP24" s="162">
        <f t="shared" si="6"/>
        <v>0</v>
      </c>
      <c r="AQ24" s="106">
        <f>+Q24+Y24+AG24+AO24</f>
        <v>60</v>
      </c>
      <c r="AR24" s="170">
        <f>R24+Z24+AH24+AP24</f>
        <v>0</v>
      </c>
      <c r="AS24" s="159">
        <f t="shared" si="5"/>
        <v>0</v>
      </c>
    </row>
    <row r="25" spans="2:45" ht="150" customHeight="1">
      <c r="B25" s="818"/>
      <c r="C25" s="402" t="s">
        <v>965</v>
      </c>
      <c r="D25" s="373">
        <v>1</v>
      </c>
      <c r="E25" s="404" t="s">
        <v>581</v>
      </c>
      <c r="F25" s="390" t="s">
        <v>582</v>
      </c>
      <c r="G25" s="391">
        <v>115</v>
      </c>
      <c r="H25" s="407" t="s">
        <v>583</v>
      </c>
      <c r="I25" s="377" t="s">
        <v>584</v>
      </c>
      <c r="J25" s="379" t="s">
        <v>986</v>
      </c>
      <c r="K25" s="344">
        <v>1</v>
      </c>
      <c r="L25" s="166"/>
      <c r="M25" s="344">
        <v>1</v>
      </c>
      <c r="N25" s="166"/>
      <c r="O25" s="344">
        <v>1</v>
      </c>
      <c r="P25" s="166"/>
      <c r="Q25" s="163">
        <v>1</v>
      </c>
      <c r="R25" s="162">
        <f>L25+N25+P25</f>
        <v>0</v>
      </c>
      <c r="S25" s="344">
        <v>1</v>
      </c>
      <c r="T25" s="166"/>
      <c r="U25" s="344">
        <v>1</v>
      </c>
      <c r="V25" s="166"/>
      <c r="W25" s="344">
        <v>1</v>
      </c>
      <c r="X25" s="166"/>
      <c r="Y25" s="163">
        <v>1</v>
      </c>
      <c r="Z25" s="162">
        <f>T25+V25+X25</f>
        <v>0</v>
      </c>
      <c r="AA25" s="344">
        <v>1</v>
      </c>
      <c r="AB25" s="166"/>
      <c r="AC25" s="344">
        <v>1</v>
      </c>
      <c r="AD25" s="166"/>
      <c r="AE25" s="344">
        <v>1</v>
      </c>
      <c r="AF25" s="168"/>
      <c r="AG25" s="163">
        <v>1</v>
      </c>
      <c r="AH25" s="162">
        <f>AB25+AD25+AF25</f>
        <v>0</v>
      </c>
      <c r="AI25" s="344">
        <v>1</v>
      </c>
      <c r="AJ25" s="166"/>
      <c r="AK25" s="344">
        <v>1</v>
      </c>
      <c r="AL25" s="166"/>
      <c r="AM25" s="344">
        <v>1</v>
      </c>
      <c r="AN25" s="166"/>
      <c r="AO25" s="162">
        <f t="shared" si="6"/>
        <v>3</v>
      </c>
      <c r="AP25" s="162">
        <f t="shared" si="6"/>
        <v>0</v>
      </c>
      <c r="AQ25" s="106">
        <f>+Q25+Y25+AG25+AO25</f>
        <v>6</v>
      </c>
      <c r="AR25" s="170">
        <f>R25+Z25+AH25+AP25</f>
        <v>0</v>
      </c>
      <c r="AS25" s="159">
        <f t="shared" si="5"/>
        <v>0</v>
      </c>
    </row>
    <row r="26" spans="2:45" ht="150" customHeight="1">
      <c r="B26" s="818"/>
      <c r="C26" s="402" t="s">
        <v>966</v>
      </c>
      <c r="D26" s="408">
        <v>800</v>
      </c>
      <c r="E26" s="390" t="s">
        <v>585</v>
      </c>
      <c r="F26" s="390" t="s">
        <v>586</v>
      </c>
      <c r="G26" s="391">
        <v>800</v>
      </c>
      <c r="H26" s="377" t="s">
        <v>587</v>
      </c>
      <c r="I26" s="377" t="s">
        <v>588</v>
      </c>
      <c r="J26" s="379" t="s">
        <v>986</v>
      </c>
      <c r="K26" s="300">
        <v>20</v>
      </c>
      <c r="L26" s="166"/>
      <c r="M26" s="300">
        <v>75</v>
      </c>
      <c r="N26" s="166"/>
      <c r="O26" s="300">
        <v>75</v>
      </c>
      <c r="P26" s="166"/>
      <c r="Q26" s="162">
        <f>K26+M26+O26</f>
        <v>170</v>
      </c>
      <c r="R26" s="162">
        <f>L26+N26+P26</f>
        <v>0</v>
      </c>
      <c r="S26" s="300">
        <v>75</v>
      </c>
      <c r="T26" s="166"/>
      <c r="U26" s="300">
        <v>75</v>
      </c>
      <c r="V26" s="166"/>
      <c r="W26" s="300">
        <v>75</v>
      </c>
      <c r="X26" s="166"/>
      <c r="Y26" s="162">
        <f>S26+U26+W26</f>
        <v>225</v>
      </c>
      <c r="Z26" s="162">
        <f>T26+V26+X26</f>
        <v>0</v>
      </c>
      <c r="AA26" s="300">
        <v>75</v>
      </c>
      <c r="AB26" s="166"/>
      <c r="AC26" s="300">
        <v>75</v>
      </c>
      <c r="AD26" s="166"/>
      <c r="AE26" s="301">
        <v>75</v>
      </c>
      <c r="AF26" s="168"/>
      <c r="AG26" s="162">
        <f>AA26+AC26+AE26</f>
        <v>225</v>
      </c>
      <c r="AH26" s="162">
        <f>AB26+AD26+AF26</f>
        <v>0</v>
      </c>
      <c r="AI26" s="300">
        <v>75</v>
      </c>
      <c r="AJ26" s="166"/>
      <c r="AK26" s="300">
        <v>75</v>
      </c>
      <c r="AL26" s="166"/>
      <c r="AM26" s="300">
        <v>30</v>
      </c>
      <c r="AN26" s="166"/>
      <c r="AO26" s="162">
        <f t="shared" si="6"/>
        <v>180</v>
      </c>
      <c r="AP26" s="162">
        <f t="shared" si="6"/>
        <v>0</v>
      </c>
      <c r="AQ26" s="106">
        <f>+Q26+Y26+AG26+AO26</f>
        <v>800</v>
      </c>
      <c r="AR26" s="170">
        <f>R26+Z26+AH26+AP26</f>
        <v>0</v>
      </c>
      <c r="AS26" s="159">
        <f t="shared" si="5"/>
        <v>0</v>
      </c>
    </row>
    <row r="27" spans="2:45" ht="23.25">
      <c r="B27" s="820" t="s">
        <v>377</v>
      </c>
      <c r="C27" s="821"/>
      <c r="D27" s="821"/>
      <c r="E27" s="821"/>
      <c r="F27" s="821"/>
      <c r="G27" s="821"/>
      <c r="H27" s="821"/>
      <c r="I27" s="821"/>
      <c r="J27" s="821"/>
      <c r="K27" s="821"/>
      <c r="L27" s="821"/>
      <c r="M27" s="821"/>
      <c r="N27" s="821"/>
      <c r="O27" s="821"/>
      <c r="P27" s="821"/>
      <c r="Q27" s="821"/>
      <c r="R27" s="821"/>
      <c r="S27" s="821"/>
      <c r="T27" s="821"/>
      <c r="U27" s="821"/>
      <c r="V27" s="821"/>
      <c r="W27" s="821"/>
      <c r="X27" s="821"/>
      <c r="Y27" s="821"/>
      <c r="Z27" s="821"/>
      <c r="AA27" s="821"/>
      <c r="AB27" s="821"/>
      <c r="AC27" s="821"/>
      <c r="AD27" s="821"/>
      <c r="AE27" s="821"/>
      <c r="AF27" s="821"/>
      <c r="AG27" s="821"/>
      <c r="AH27" s="821"/>
      <c r="AI27" s="821"/>
      <c r="AJ27" s="821"/>
      <c r="AK27" s="821"/>
      <c r="AL27" s="821"/>
      <c r="AM27" s="821"/>
      <c r="AN27" s="821"/>
      <c r="AO27" s="821"/>
      <c r="AP27" s="821"/>
      <c r="AQ27" s="821"/>
      <c r="AR27" s="822"/>
      <c r="AS27" s="108">
        <f>AVERAGE(AS20:AS26)</f>
        <v>0</v>
      </c>
    </row>
    <row r="28" spans="2:45" ht="17.25">
      <c r="B28" s="7"/>
      <c r="C28" s="7"/>
      <c r="D28" s="13"/>
      <c r="E28" s="7"/>
      <c r="F28" s="7"/>
      <c r="G28" s="7"/>
      <c r="H28" s="7"/>
      <c r="I28" s="7"/>
      <c r="J28" s="8"/>
    </row>
    <row r="29" spans="2:45" ht="30.75" customHeight="1">
      <c r="B29" s="148" t="s">
        <v>185</v>
      </c>
      <c r="C29" s="840" t="s">
        <v>612</v>
      </c>
      <c r="D29" s="805"/>
      <c r="E29" s="805"/>
      <c r="F29" s="805"/>
      <c r="G29" s="805"/>
      <c r="H29" s="805"/>
      <c r="I29" s="805"/>
      <c r="J29" s="806"/>
    </row>
    <row r="30" spans="2:45" ht="17.25">
      <c r="B30" s="7"/>
      <c r="C30" s="528"/>
      <c r="D30" s="528"/>
      <c r="E30" s="528"/>
      <c r="F30" s="528"/>
      <c r="G30" s="528"/>
      <c r="H30" s="528"/>
      <c r="I30" s="528"/>
      <c r="J30" s="528"/>
    </row>
    <row r="31" spans="2:45" ht="75" customHeight="1">
      <c r="B31" s="149" t="s">
        <v>428</v>
      </c>
      <c r="C31" s="747" t="s">
        <v>977</v>
      </c>
      <c r="D31" s="748"/>
      <c r="E31" s="7"/>
      <c r="F31" s="7"/>
      <c r="G31" s="147" t="s">
        <v>372</v>
      </c>
      <c r="H31" s="814" t="s">
        <v>1007</v>
      </c>
      <c r="I31" s="849"/>
      <c r="J31" s="849"/>
    </row>
    <row r="32" spans="2:45" ht="13.5" customHeight="1">
      <c r="B32" s="7"/>
      <c r="C32" s="7"/>
      <c r="D32" s="13"/>
      <c r="E32" s="7"/>
      <c r="F32" s="7"/>
      <c r="G32" s="7"/>
      <c r="H32" s="7"/>
      <c r="I32" s="7"/>
      <c r="J32" s="8"/>
    </row>
    <row r="33" spans="2:10" ht="15" customHeight="1">
      <c r="B33" s="7"/>
      <c r="C33" s="7"/>
      <c r="D33" s="13"/>
      <c r="E33" s="7"/>
      <c r="F33" s="7"/>
      <c r="G33" s="7"/>
      <c r="H33" s="7"/>
      <c r="I33" s="7"/>
      <c r="J33" s="8"/>
    </row>
    <row r="34" spans="2:10" ht="17.25">
      <c r="B34" s="7"/>
      <c r="C34" s="7"/>
      <c r="D34" s="13"/>
      <c r="E34" s="7"/>
      <c r="F34" s="7"/>
      <c r="G34" s="7"/>
      <c r="H34" s="7"/>
      <c r="I34" s="7"/>
      <c r="J34" s="8"/>
    </row>
    <row r="35" spans="2:10" ht="15" customHeight="1">
      <c r="B35" s="7"/>
      <c r="C35" s="7"/>
      <c r="D35" s="13"/>
      <c r="E35" s="516"/>
      <c r="F35" s="516"/>
      <c r="G35" s="516"/>
      <c r="H35" s="516"/>
      <c r="I35" s="151"/>
      <c r="J35" s="7"/>
    </row>
    <row r="36" spans="2:10" ht="15" customHeight="1">
      <c r="B36" s="7"/>
      <c r="C36" s="7"/>
      <c r="D36" s="13"/>
      <c r="E36" s="7"/>
      <c r="F36" s="7"/>
      <c r="G36" s="8"/>
      <c r="H36" s="7"/>
      <c r="I36" s="7"/>
      <c r="J36" s="7"/>
    </row>
    <row r="37" spans="2:10" ht="15" customHeight="1">
      <c r="B37" s="7"/>
      <c r="C37" s="7"/>
      <c r="D37" s="13"/>
      <c r="E37" s="516"/>
      <c r="F37" s="516"/>
      <c r="G37" s="516"/>
      <c r="H37" s="516"/>
      <c r="I37" s="151"/>
      <c r="J37" s="7"/>
    </row>
    <row r="38" spans="2:10" ht="15" customHeight="1">
      <c r="B38" s="7"/>
      <c r="C38" s="7"/>
      <c r="D38" s="13"/>
      <c r="E38" s="7"/>
      <c r="F38" s="7"/>
      <c r="G38" s="8"/>
      <c r="H38" s="7"/>
      <c r="I38" s="7"/>
      <c r="J38" s="7"/>
    </row>
    <row r="39" spans="2:10" ht="15" customHeight="1">
      <c r="B39" s="7"/>
      <c r="C39" s="7"/>
      <c r="D39" s="13"/>
      <c r="E39" s="516"/>
      <c r="F39" s="516"/>
      <c r="G39" s="516"/>
      <c r="H39" s="516"/>
      <c r="I39" s="151"/>
      <c r="J39" s="7"/>
    </row>
  </sheetData>
  <sheetProtection algorithmName="SHA-512" hashValue="9Xv/PoCvI2iNF8tz82oZF6KeotKVeSYeCBts4wSzLI7S0mxm6fxUKqQZodDaMSYqG2+qQq3ovdMTUWy3oW41ig==" saltValue="r6qyGYq3QTcwtfBsB0H7Iw==" spinCount="100000" sheet="1" objects="1" scenarios="1" formatCells="0" formatColumns="0" formatRows="0"/>
  <mergeCells count="49">
    <mergeCell ref="C31:D31"/>
    <mergeCell ref="H31:J31"/>
    <mergeCell ref="E35:H35"/>
    <mergeCell ref="E37:H37"/>
    <mergeCell ref="E39:H39"/>
    <mergeCell ref="B27:AR27"/>
    <mergeCell ref="C29:J29"/>
    <mergeCell ref="C30:J30"/>
    <mergeCell ref="AA11:AB11"/>
    <mergeCell ref="AC11:AD11"/>
    <mergeCell ref="AE11:AF11"/>
    <mergeCell ref="AG11:AH11"/>
    <mergeCell ref="AI11:AJ11"/>
    <mergeCell ref="AK11:AL11"/>
    <mergeCell ref="O11:P11"/>
    <mergeCell ref="Q11:R11"/>
    <mergeCell ref="S11:T11"/>
    <mergeCell ref="U11:V11"/>
    <mergeCell ref="W11:X11"/>
    <mergeCell ref="B21:B26"/>
    <mergeCell ref="S10:Z10"/>
    <mergeCell ref="AA10:AH10"/>
    <mergeCell ref="AI10:AP10"/>
    <mergeCell ref="K11:L11"/>
    <mergeCell ref="M11:N11"/>
    <mergeCell ref="AM11:AN11"/>
    <mergeCell ref="AO11:AP11"/>
    <mergeCell ref="AQ8:AS8"/>
    <mergeCell ref="B9:B12"/>
    <mergeCell ref="C9:C12"/>
    <mergeCell ref="D9:D12"/>
    <mergeCell ref="E9:E12"/>
    <mergeCell ref="F9:F12"/>
    <mergeCell ref="G9:G12"/>
    <mergeCell ref="H9:H12"/>
    <mergeCell ref="I9:I12"/>
    <mergeCell ref="J9:J12"/>
    <mergeCell ref="Y11:Z11"/>
    <mergeCell ref="K9:AP9"/>
    <mergeCell ref="AQ9:AQ12"/>
    <mergeCell ref="AR9:AR12"/>
    <mergeCell ref="AS9:AS12"/>
    <mergeCell ref="K10:R10"/>
    <mergeCell ref="AR7:AS7"/>
    <mergeCell ref="B2:B6"/>
    <mergeCell ref="C2:AQ6"/>
    <mergeCell ref="AR2:AS2"/>
    <mergeCell ref="AR5:AS5"/>
    <mergeCell ref="AR6:AS6"/>
  </mergeCells>
  <conditionalFormatting sqref="AS20:AS26">
    <cfRule type="cellIs" dxfId="83" priority="10" operator="between">
      <formula>0.7</formula>
      <formula>1</formula>
    </cfRule>
    <cfRule type="cellIs" dxfId="82" priority="11" operator="between">
      <formula>0.51</formula>
      <formula>0.69</formula>
    </cfRule>
    <cfRule type="cellIs" dxfId="81" priority="12" operator="between">
      <formula>0</formula>
      <formula>0.5</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Q27"/>
  <sheetViews>
    <sheetView showGridLines="0" topLeftCell="AC3" zoomScale="65" zoomScaleNormal="65" workbookViewId="0">
      <selection activeCell="AG9" sqref="AG9:AG10"/>
    </sheetView>
  </sheetViews>
  <sheetFormatPr baseColWidth="10" defaultColWidth="17.28515625" defaultRowHeight="15" customHeight="1"/>
  <cols>
    <col min="1" max="1" width="25.5703125" style="9" customWidth="1"/>
    <col min="2" max="2" width="23.7109375" style="9" customWidth="1"/>
    <col min="3" max="3" width="21.7109375" style="14" customWidth="1"/>
    <col min="4" max="4" width="42.140625" style="9" customWidth="1"/>
    <col min="5" max="5" width="23.28515625" style="9" customWidth="1"/>
    <col min="6" max="6" width="41.42578125" style="9" customWidth="1"/>
    <col min="7" max="7" width="51.5703125" style="9" customWidth="1"/>
    <col min="8" max="8" width="53.42578125" style="11" customWidth="1"/>
    <col min="9" max="9" width="18" style="5" bestFit="1" customWidth="1"/>
    <col min="10" max="14" width="17.42578125" style="5" bestFit="1" customWidth="1"/>
    <col min="15" max="15" width="19" style="5" bestFit="1" customWidth="1"/>
    <col min="16" max="17" width="17.42578125" style="5" bestFit="1" customWidth="1"/>
    <col min="18" max="18" width="17.28515625" style="5"/>
    <col min="19" max="19" width="17.42578125" style="5" bestFit="1" customWidth="1"/>
    <col min="20" max="20" width="17.28515625" style="5"/>
    <col min="21" max="21" width="17.42578125" style="5" bestFit="1" customWidth="1"/>
    <col min="22" max="22" width="17.28515625" style="5"/>
    <col min="23" max="23" width="19" style="5" bestFit="1" customWidth="1"/>
    <col min="24" max="25" width="17.42578125" style="5" bestFit="1" customWidth="1"/>
    <col min="26" max="26" width="17.28515625" style="5"/>
    <col min="27" max="27" width="17.42578125" style="5" bestFit="1" customWidth="1"/>
    <col min="28" max="28" width="17.28515625" style="5"/>
    <col min="29" max="29" width="17.42578125" style="5" bestFit="1" customWidth="1"/>
    <col min="30" max="30" width="17.28515625" style="5"/>
    <col min="31" max="31" width="19" style="5" bestFit="1" customWidth="1"/>
    <col min="32" max="33" width="17.42578125" style="5" bestFit="1" customWidth="1"/>
    <col min="34" max="34" width="17.28515625" style="5"/>
    <col min="35" max="35" width="17.42578125" style="5" bestFit="1" customWidth="1"/>
    <col min="36" max="36" width="17.28515625" style="5"/>
    <col min="37" max="37" width="17.42578125" style="5" bestFit="1" customWidth="1"/>
    <col min="38" max="38" width="17.28515625" style="5"/>
    <col min="39" max="39" width="19" style="5" bestFit="1" customWidth="1"/>
    <col min="40" max="40" width="17.42578125" style="5" bestFit="1" customWidth="1"/>
    <col min="41" max="41" width="19" style="5" bestFit="1" customWidth="1"/>
    <col min="42" max="42" width="17.42578125" style="5" bestFit="1" customWidth="1"/>
    <col min="43" max="16384" width="17.28515625" style="5"/>
  </cols>
  <sheetData>
    <row r="1" spans="1:43" ht="39.75" customHeight="1">
      <c r="A1" s="555"/>
      <c r="B1" s="555"/>
      <c r="C1" s="555"/>
      <c r="D1" s="556" t="s">
        <v>345</v>
      </c>
      <c r="E1" s="556"/>
      <c r="F1" s="556"/>
      <c r="G1" s="556"/>
      <c r="H1" s="556"/>
    </row>
    <row r="2" spans="1:43" ht="39.75" customHeight="1">
      <c r="A2" s="555"/>
      <c r="B2" s="555"/>
      <c r="C2" s="555"/>
      <c r="D2" s="556">
        <v>2015</v>
      </c>
      <c r="E2" s="556"/>
      <c r="F2" s="556"/>
      <c r="G2" s="556"/>
      <c r="H2" s="556"/>
    </row>
    <row r="3" spans="1:43" ht="14.25" customHeight="1">
      <c r="A3" s="6"/>
      <c r="B3" s="6"/>
      <c r="C3" s="12"/>
      <c r="D3" s="6"/>
      <c r="E3" s="6"/>
      <c r="F3" s="6"/>
      <c r="G3" s="6"/>
      <c r="H3" s="10"/>
    </row>
    <row r="4" spans="1:43" ht="15" customHeight="1">
      <c r="A4" s="19"/>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1"/>
      <c r="AO4" s="557"/>
      <c r="AP4" s="558"/>
      <c r="AQ4" s="559"/>
    </row>
    <row r="5" spans="1:43" ht="13.5" customHeight="1">
      <c r="A5" s="560" t="s">
        <v>0</v>
      </c>
      <c r="B5" s="560" t="s">
        <v>1</v>
      </c>
      <c r="C5" s="560" t="s">
        <v>2</v>
      </c>
      <c r="D5" s="549" t="s">
        <v>3</v>
      </c>
      <c r="E5" s="549" t="s">
        <v>4</v>
      </c>
      <c r="F5" s="549" t="s">
        <v>5</v>
      </c>
      <c r="G5" s="549" t="s">
        <v>6</v>
      </c>
      <c r="H5" s="549" t="s">
        <v>7</v>
      </c>
      <c r="I5" s="551" t="s">
        <v>346</v>
      </c>
      <c r="J5" s="551"/>
      <c r="K5" s="551"/>
      <c r="L5" s="551"/>
      <c r="M5" s="551"/>
      <c r="N5" s="551"/>
      <c r="O5" s="551"/>
      <c r="P5" s="551"/>
      <c r="Q5" s="551"/>
      <c r="R5" s="551"/>
      <c r="S5" s="551"/>
      <c r="T5" s="551"/>
      <c r="U5" s="551"/>
      <c r="V5" s="551"/>
      <c r="W5" s="551"/>
      <c r="X5" s="551"/>
      <c r="Y5" s="551"/>
      <c r="Z5" s="551"/>
      <c r="AA5" s="551"/>
      <c r="AB5" s="551"/>
      <c r="AC5" s="551"/>
      <c r="AD5" s="551"/>
      <c r="AE5" s="551"/>
      <c r="AF5" s="551"/>
      <c r="AG5" s="551"/>
      <c r="AH5" s="551"/>
      <c r="AI5" s="551"/>
      <c r="AJ5" s="551"/>
      <c r="AK5" s="551"/>
      <c r="AL5" s="551"/>
      <c r="AM5" s="551"/>
      <c r="AN5" s="551"/>
      <c r="AO5" s="562" t="s">
        <v>347</v>
      </c>
      <c r="AP5" s="563" t="s">
        <v>348</v>
      </c>
      <c r="AQ5" s="563" t="s">
        <v>378</v>
      </c>
    </row>
    <row r="6" spans="1:43" ht="13.5" customHeight="1">
      <c r="A6" s="560"/>
      <c r="B6" s="560"/>
      <c r="C6" s="560"/>
      <c r="D6" s="549"/>
      <c r="E6" s="549"/>
      <c r="F6" s="549"/>
      <c r="G6" s="549"/>
      <c r="H6" s="549"/>
      <c r="I6" s="554" t="s">
        <v>349</v>
      </c>
      <c r="J6" s="554"/>
      <c r="K6" s="554"/>
      <c r="L6" s="554"/>
      <c r="M6" s="554"/>
      <c r="N6" s="554"/>
      <c r="O6" s="554"/>
      <c r="P6" s="554"/>
      <c r="Q6" s="554" t="s">
        <v>350</v>
      </c>
      <c r="R6" s="554"/>
      <c r="S6" s="554"/>
      <c r="T6" s="554"/>
      <c r="U6" s="554"/>
      <c r="V6" s="554"/>
      <c r="W6" s="554"/>
      <c r="X6" s="554"/>
      <c r="Y6" s="554" t="s">
        <v>351</v>
      </c>
      <c r="Z6" s="554"/>
      <c r="AA6" s="554"/>
      <c r="AB6" s="554"/>
      <c r="AC6" s="554"/>
      <c r="AD6" s="554"/>
      <c r="AE6" s="554"/>
      <c r="AF6" s="554"/>
      <c r="AG6" s="554" t="s">
        <v>352</v>
      </c>
      <c r="AH6" s="554"/>
      <c r="AI6" s="554"/>
      <c r="AJ6" s="554"/>
      <c r="AK6" s="554"/>
      <c r="AL6" s="554"/>
      <c r="AM6" s="554"/>
      <c r="AN6" s="554"/>
      <c r="AO6" s="562"/>
      <c r="AP6" s="563"/>
      <c r="AQ6" s="563"/>
    </row>
    <row r="7" spans="1:43" ht="17.25" customHeight="1">
      <c r="A7" s="560"/>
      <c r="B7" s="560"/>
      <c r="C7" s="560"/>
      <c r="D7" s="549"/>
      <c r="E7" s="549"/>
      <c r="F7" s="549"/>
      <c r="G7" s="549"/>
      <c r="H7" s="549"/>
      <c r="I7" s="546" t="s">
        <v>353</v>
      </c>
      <c r="J7" s="546"/>
      <c r="K7" s="546" t="s">
        <v>354</v>
      </c>
      <c r="L7" s="546"/>
      <c r="M7" s="546" t="s">
        <v>355</v>
      </c>
      <c r="N7" s="546"/>
      <c r="O7" s="547" t="s">
        <v>356</v>
      </c>
      <c r="P7" s="548"/>
      <c r="Q7" s="546" t="s">
        <v>357</v>
      </c>
      <c r="R7" s="546"/>
      <c r="S7" s="546" t="s">
        <v>358</v>
      </c>
      <c r="T7" s="546"/>
      <c r="U7" s="546" t="s">
        <v>359</v>
      </c>
      <c r="V7" s="546"/>
      <c r="W7" s="547" t="s">
        <v>356</v>
      </c>
      <c r="X7" s="548"/>
      <c r="Y7" s="546" t="s">
        <v>360</v>
      </c>
      <c r="Z7" s="546"/>
      <c r="AA7" s="546" t="s">
        <v>361</v>
      </c>
      <c r="AB7" s="546"/>
      <c r="AC7" s="546" t="s">
        <v>362</v>
      </c>
      <c r="AD7" s="546"/>
      <c r="AE7" s="547" t="s">
        <v>356</v>
      </c>
      <c r="AF7" s="548"/>
      <c r="AG7" s="546" t="s">
        <v>363</v>
      </c>
      <c r="AH7" s="546"/>
      <c r="AI7" s="546" t="s">
        <v>364</v>
      </c>
      <c r="AJ7" s="546"/>
      <c r="AK7" s="546" t="s">
        <v>365</v>
      </c>
      <c r="AL7" s="546"/>
      <c r="AM7" s="547" t="s">
        <v>356</v>
      </c>
      <c r="AN7" s="548"/>
      <c r="AO7" s="562"/>
      <c r="AP7" s="563"/>
      <c r="AQ7" s="563"/>
    </row>
    <row r="8" spans="1:43" ht="15.75" customHeight="1">
      <c r="A8" s="561"/>
      <c r="B8" s="561"/>
      <c r="C8" s="561"/>
      <c r="D8" s="550"/>
      <c r="E8" s="550"/>
      <c r="F8" s="550"/>
      <c r="G8" s="550"/>
      <c r="H8" s="550"/>
      <c r="I8" s="15" t="s">
        <v>366</v>
      </c>
      <c r="J8" s="16" t="s">
        <v>367</v>
      </c>
      <c r="K8" s="15" t="s">
        <v>366</v>
      </c>
      <c r="L8" s="16" t="s">
        <v>367</v>
      </c>
      <c r="M8" s="15" t="s">
        <v>366</v>
      </c>
      <c r="N8" s="16" t="s">
        <v>367</v>
      </c>
      <c r="O8" s="17" t="s">
        <v>366</v>
      </c>
      <c r="P8" s="18" t="s">
        <v>367</v>
      </c>
      <c r="Q8" s="15" t="s">
        <v>366</v>
      </c>
      <c r="R8" s="16" t="s">
        <v>367</v>
      </c>
      <c r="S8" s="15" t="s">
        <v>366</v>
      </c>
      <c r="T8" s="16" t="s">
        <v>367</v>
      </c>
      <c r="U8" s="15" t="s">
        <v>366</v>
      </c>
      <c r="V8" s="16" t="s">
        <v>367</v>
      </c>
      <c r="W8" s="17" t="s">
        <v>366</v>
      </c>
      <c r="X8" s="18" t="s">
        <v>367</v>
      </c>
      <c r="Y8" s="15" t="s">
        <v>366</v>
      </c>
      <c r="Z8" s="16" t="s">
        <v>367</v>
      </c>
      <c r="AA8" s="15" t="s">
        <v>366</v>
      </c>
      <c r="AB8" s="16" t="s">
        <v>367</v>
      </c>
      <c r="AC8" s="15" t="s">
        <v>366</v>
      </c>
      <c r="AD8" s="16" t="s">
        <v>367</v>
      </c>
      <c r="AE8" s="17" t="s">
        <v>366</v>
      </c>
      <c r="AF8" s="18" t="s">
        <v>367</v>
      </c>
      <c r="AG8" s="15" t="s">
        <v>366</v>
      </c>
      <c r="AH8" s="16" t="s">
        <v>367</v>
      </c>
      <c r="AI8" s="15" t="s">
        <v>366</v>
      </c>
      <c r="AJ8" s="16" t="s">
        <v>367</v>
      </c>
      <c r="AK8" s="15" t="s">
        <v>366</v>
      </c>
      <c r="AL8" s="16" t="s">
        <v>367</v>
      </c>
      <c r="AM8" s="17" t="s">
        <v>366</v>
      </c>
      <c r="AN8" s="18" t="s">
        <v>367</v>
      </c>
      <c r="AO8" s="562"/>
      <c r="AP8" s="563"/>
      <c r="AQ8" s="563"/>
    </row>
    <row r="9" spans="1:43" ht="99" customHeight="1">
      <c r="A9" s="566" t="s">
        <v>73</v>
      </c>
      <c r="B9" s="566" t="s">
        <v>74</v>
      </c>
      <c r="C9" s="553" t="s">
        <v>75</v>
      </c>
      <c r="D9" s="567" t="s">
        <v>202</v>
      </c>
      <c r="E9" s="569" t="s">
        <v>76</v>
      </c>
      <c r="F9" s="55" t="s">
        <v>77</v>
      </c>
      <c r="G9" s="55" t="s">
        <v>226</v>
      </c>
      <c r="H9" s="55" t="s">
        <v>78</v>
      </c>
      <c r="I9" s="570" t="e">
        <f>SUM(#REF!)</f>
        <v>#REF!</v>
      </c>
      <c r="J9" s="570" t="e">
        <f>SUM(#REF!)</f>
        <v>#REF!</v>
      </c>
      <c r="K9" s="570" t="e">
        <f>SUM(#REF!)</f>
        <v>#REF!</v>
      </c>
      <c r="L9" s="570" t="e">
        <f>SUM(#REF!)</f>
        <v>#REF!</v>
      </c>
      <c r="M9" s="570" t="e">
        <f>SUM(#REF!)</f>
        <v>#REF!</v>
      </c>
      <c r="N9" s="570" t="e">
        <f>SUM(#REF!)</f>
        <v>#REF!</v>
      </c>
      <c r="O9" s="564" t="e">
        <f>I9+K9+M9</f>
        <v>#REF!</v>
      </c>
      <c r="P9" s="564" t="e">
        <f>J9+L9+N9</f>
        <v>#REF!</v>
      </c>
      <c r="Q9" s="570" t="e">
        <f>SUM(#REF!)</f>
        <v>#REF!</v>
      </c>
      <c r="R9" s="570" t="e">
        <f>SUM(#REF!)</f>
        <v>#REF!</v>
      </c>
      <c r="S9" s="570" t="e">
        <f>SUM(#REF!)</f>
        <v>#REF!</v>
      </c>
      <c r="T9" s="570" t="e">
        <f>SUM(#REF!)</f>
        <v>#REF!</v>
      </c>
      <c r="U9" s="570" t="e">
        <f>SUM(#REF!)</f>
        <v>#REF!</v>
      </c>
      <c r="V9" s="570" t="e">
        <f>SUM(#REF!)</f>
        <v>#REF!</v>
      </c>
      <c r="W9" s="564" t="e">
        <f>Q9+S9+U9</f>
        <v>#REF!</v>
      </c>
      <c r="X9" s="564" t="e">
        <f>R9+T9+V9</f>
        <v>#REF!</v>
      </c>
      <c r="Y9" s="570" t="e">
        <f>SUM(#REF!)</f>
        <v>#REF!</v>
      </c>
      <c r="Z9" s="570" t="e">
        <f>SUM(#REF!)</f>
        <v>#REF!</v>
      </c>
      <c r="AA9" s="570" t="e">
        <f>SUM(#REF!)</f>
        <v>#REF!</v>
      </c>
      <c r="AB9" s="570" t="e">
        <f>SUM(#REF!)</f>
        <v>#REF!</v>
      </c>
      <c r="AC9" s="570" t="e">
        <f>SUM(#REF!)</f>
        <v>#REF!</v>
      </c>
      <c r="AD9" s="570" t="e">
        <f>SUM(#REF!)</f>
        <v>#REF!</v>
      </c>
      <c r="AE9" s="564" t="e">
        <f>Y9+AA9+AC9</f>
        <v>#REF!</v>
      </c>
      <c r="AF9" s="564" t="e">
        <f>Z9+AB9+AD9</f>
        <v>#REF!</v>
      </c>
      <c r="AG9" s="570" t="e">
        <f>SUM(#REF!)</f>
        <v>#REF!</v>
      </c>
      <c r="AH9" s="570" t="e">
        <f>SUM(#REF!)</f>
        <v>#REF!</v>
      </c>
      <c r="AI9" s="570" t="e">
        <f>SUM(#REF!)</f>
        <v>#REF!</v>
      </c>
      <c r="AJ9" s="570" t="e">
        <f>SUM(#REF!)</f>
        <v>#REF!</v>
      </c>
      <c r="AK9" s="570" t="e">
        <f>SUM(#REF!)</f>
        <v>#REF!</v>
      </c>
      <c r="AL9" s="570" t="e">
        <f>SUM(#REF!)</f>
        <v>#REF!</v>
      </c>
      <c r="AM9" s="564" t="e">
        <f>AG9+AI9+AK9</f>
        <v>#REF!</v>
      </c>
      <c r="AN9" s="564" t="e">
        <f>AH9+AJ9+AL9</f>
        <v>#REF!</v>
      </c>
      <c r="AO9" s="572" t="e">
        <f>O9+W9+AE9+AM9</f>
        <v>#REF!</v>
      </c>
      <c r="AP9" s="572" t="e">
        <f>P9+X9+AF9+AN9</f>
        <v>#REF!</v>
      </c>
      <c r="AQ9" s="538" t="e">
        <f>IF(AND(AP9&gt;0,AO9&gt;0),AP9/AO9,0)</f>
        <v>#REF!</v>
      </c>
    </row>
    <row r="10" spans="1:43" ht="120.75">
      <c r="A10" s="545"/>
      <c r="B10" s="545"/>
      <c r="C10" s="553"/>
      <c r="D10" s="568"/>
      <c r="E10" s="553"/>
      <c r="F10" s="55" t="s">
        <v>79</v>
      </c>
      <c r="G10" s="55" t="s">
        <v>227</v>
      </c>
      <c r="H10" s="55" t="s">
        <v>78</v>
      </c>
      <c r="I10" s="571"/>
      <c r="J10" s="571"/>
      <c r="K10" s="571"/>
      <c r="L10" s="571"/>
      <c r="M10" s="571"/>
      <c r="N10" s="571"/>
      <c r="O10" s="565"/>
      <c r="P10" s="565"/>
      <c r="Q10" s="571"/>
      <c r="R10" s="571"/>
      <c r="S10" s="571"/>
      <c r="T10" s="571"/>
      <c r="U10" s="571"/>
      <c r="V10" s="571"/>
      <c r="W10" s="565"/>
      <c r="X10" s="565"/>
      <c r="Y10" s="571"/>
      <c r="Z10" s="571"/>
      <c r="AA10" s="571"/>
      <c r="AB10" s="571"/>
      <c r="AC10" s="571"/>
      <c r="AD10" s="571"/>
      <c r="AE10" s="565"/>
      <c r="AF10" s="565"/>
      <c r="AG10" s="571"/>
      <c r="AH10" s="571"/>
      <c r="AI10" s="571"/>
      <c r="AJ10" s="571"/>
      <c r="AK10" s="571"/>
      <c r="AL10" s="571"/>
      <c r="AM10" s="565"/>
      <c r="AN10" s="565"/>
      <c r="AO10" s="573"/>
      <c r="AP10" s="573"/>
      <c r="AQ10" s="540"/>
    </row>
    <row r="11" spans="1:43" ht="105.75" customHeight="1">
      <c r="A11" s="545"/>
      <c r="B11" s="545"/>
      <c r="C11" s="553"/>
      <c r="D11" s="63" t="s">
        <v>80</v>
      </c>
      <c r="E11" s="59" t="s">
        <v>81</v>
      </c>
      <c r="F11" s="55" t="s">
        <v>82</v>
      </c>
      <c r="G11" s="63" t="s">
        <v>228</v>
      </c>
      <c r="H11" s="55" t="s">
        <v>210</v>
      </c>
      <c r="I11" s="28" t="e">
        <f>SUM(#REF!)</f>
        <v>#REF!</v>
      </c>
      <c r="J11" s="28" t="e">
        <f>SUM(#REF!)</f>
        <v>#REF!</v>
      </c>
      <c r="K11" s="28" t="e">
        <f>SUM(#REF!)</f>
        <v>#REF!</v>
      </c>
      <c r="L11" s="28" t="e">
        <f>SUM(#REF!)</f>
        <v>#REF!</v>
      </c>
      <c r="M11" s="28" t="e">
        <f>SUM(#REF!)</f>
        <v>#REF!</v>
      </c>
      <c r="N11" s="28" t="e">
        <f>SUM(#REF!)</f>
        <v>#REF!</v>
      </c>
      <c r="O11" s="32" t="e">
        <f>I11+K11+M11</f>
        <v>#REF!</v>
      </c>
      <c r="P11" s="32" t="e">
        <f>J11+L11+N11</f>
        <v>#REF!</v>
      </c>
      <c r="Q11" s="28" t="e">
        <f>SUM(#REF!)</f>
        <v>#REF!</v>
      </c>
      <c r="R11" s="28" t="e">
        <f>SUM(#REF!)</f>
        <v>#REF!</v>
      </c>
      <c r="S11" s="28" t="e">
        <f>SUM(#REF!)</f>
        <v>#REF!</v>
      </c>
      <c r="T11" s="28" t="e">
        <f>SUM(#REF!)</f>
        <v>#REF!</v>
      </c>
      <c r="U11" s="28" t="e">
        <f>SUM(#REF!)</f>
        <v>#REF!</v>
      </c>
      <c r="V11" s="28" t="e">
        <f>SUM(#REF!)</f>
        <v>#REF!</v>
      </c>
      <c r="W11" s="32" t="e">
        <f>Q11+S11+U11</f>
        <v>#REF!</v>
      </c>
      <c r="X11" s="32" t="e">
        <f>R11+T11+V11</f>
        <v>#REF!</v>
      </c>
      <c r="Y11" s="28" t="e">
        <f>SUM(#REF!)</f>
        <v>#REF!</v>
      </c>
      <c r="Z11" s="28" t="e">
        <f>SUM(#REF!)</f>
        <v>#REF!</v>
      </c>
      <c r="AA11" s="28" t="e">
        <f>SUM(#REF!)</f>
        <v>#REF!</v>
      </c>
      <c r="AB11" s="28" t="e">
        <f>SUM(#REF!)</f>
        <v>#REF!</v>
      </c>
      <c r="AC11" s="28" t="e">
        <f>SUM(#REF!)</f>
        <v>#REF!</v>
      </c>
      <c r="AD11" s="28" t="e">
        <f>SUM(#REF!)</f>
        <v>#REF!</v>
      </c>
      <c r="AE11" s="32" t="e">
        <f>Y11+AA11+AC11</f>
        <v>#REF!</v>
      </c>
      <c r="AF11" s="32" t="e">
        <f>Z11+AB11+AD11</f>
        <v>#REF!</v>
      </c>
      <c r="AG11" s="28" t="e">
        <f>SUM(#REF!)</f>
        <v>#REF!</v>
      </c>
      <c r="AH11" s="28" t="e">
        <f>SUM(#REF!)</f>
        <v>#REF!</v>
      </c>
      <c r="AI11" s="28" t="e">
        <f>SUM(#REF!)</f>
        <v>#REF!</v>
      </c>
      <c r="AJ11" s="28" t="e">
        <f>SUM(#REF!)</f>
        <v>#REF!</v>
      </c>
      <c r="AK11" s="28" t="e">
        <f>SUM(#REF!)</f>
        <v>#REF!</v>
      </c>
      <c r="AL11" s="28" t="e">
        <f>SUM(#REF!)</f>
        <v>#REF!</v>
      </c>
      <c r="AM11" s="32" t="e">
        <f>AG11+AI11+AK11</f>
        <v>#REF!</v>
      </c>
      <c r="AN11" s="32" t="e">
        <f>AH11+AJ11+AL11</f>
        <v>#REF!</v>
      </c>
      <c r="AO11" s="33" t="e">
        <f>O11+W11+AE11+AM11</f>
        <v>#REF!</v>
      </c>
      <c r="AP11" s="33" t="e">
        <f>P11+X11+AF11+AN11</f>
        <v>#REF!</v>
      </c>
      <c r="AQ11" s="34" t="e">
        <f>IF(AND(AP11&gt;0,AO11&gt;0),AP11/AO11,0)</f>
        <v>#REF!</v>
      </c>
    </row>
    <row r="12" spans="1:43" ht="18">
      <c r="A12" s="523" t="s">
        <v>377</v>
      </c>
      <c r="B12" s="524"/>
      <c r="C12" s="524"/>
      <c r="D12" s="524"/>
      <c r="E12" s="524"/>
      <c r="F12" s="524"/>
      <c r="G12" s="524"/>
      <c r="H12" s="524"/>
      <c r="I12" s="524"/>
      <c r="J12" s="524"/>
      <c r="K12" s="524"/>
      <c r="L12" s="524"/>
      <c r="M12" s="524"/>
      <c r="N12" s="524"/>
      <c r="O12" s="524"/>
      <c r="P12" s="524"/>
      <c r="Q12" s="524"/>
      <c r="R12" s="524"/>
      <c r="S12" s="524"/>
      <c r="T12" s="524"/>
      <c r="U12" s="524"/>
      <c r="V12" s="524"/>
      <c r="W12" s="524"/>
      <c r="X12" s="524"/>
      <c r="Y12" s="524"/>
      <c r="Z12" s="524"/>
      <c r="AA12" s="524"/>
      <c r="AB12" s="524"/>
      <c r="AC12" s="524"/>
      <c r="AD12" s="524"/>
      <c r="AE12" s="524"/>
      <c r="AF12" s="524"/>
      <c r="AG12" s="524"/>
      <c r="AH12" s="524"/>
      <c r="AI12" s="524"/>
      <c r="AJ12" s="524"/>
      <c r="AK12" s="524"/>
      <c r="AL12" s="524"/>
      <c r="AM12" s="524"/>
      <c r="AN12" s="524"/>
      <c r="AO12" s="524"/>
      <c r="AP12" s="525"/>
      <c r="AQ12" s="26" t="e">
        <f>AVERAGE(AQ9:AQ11)</f>
        <v>#REF!</v>
      </c>
    </row>
    <row r="13" spans="1:43" ht="17.25">
      <c r="A13" s="7"/>
      <c r="B13" s="7"/>
      <c r="C13" s="13"/>
      <c r="D13" s="7"/>
      <c r="E13" s="7"/>
      <c r="F13" s="7"/>
      <c r="G13" s="7"/>
      <c r="H13" s="8"/>
    </row>
    <row r="14" spans="1:43" ht="13.5" customHeight="1">
      <c r="A14" s="526" t="s">
        <v>185</v>
      </c>
      <c r="B14" s="527"/>
      <c r="C14" s="527"/>
      <c r="D14" s="527"/>
      <c r="E14" s="527"/>
      <c r="F14" s="527"/>
      <c r="G14" s="527"/>
      <c r="H14" s="527"/>
    </row>
    <row r="15" spans="1:43" ht="15" customHeight="1">
      <c r="A15" s="527"/>
      <c r="B15" s="527"/>
      <c r="C15" s="527"/>
      <c r="D15" s="527"/>
      <c r="E15" s="527"/>
      <c r="F15" s="527"/>
      <c r="G15" s="527"/>
      <c r="H15" s="527"/>
    </row>
    <row r="16" spans="1:43" ht="17.25">
      <c r="A16" s="7"/>
      <c r="B16" s="528"/>
      <c r="C16" s="528"/>
      <c r="D16" s="528"/>
      <c r="E16" s="528"/>
      <c r="F16" s="528"/>
      <c r="G16" s="528"/>
      <c r="H16" s="528"/>
    </row>
    <row r="17" spans="1:8" ht="17.25">
      <c r="A17" s="7"/>
      <c r="B17" s="7"/>
      <c r="C17" s="13"/>
      <c r="D17" s="7"/>
      <c r="E17" s="7"/>
      <c r="F17" s="7"/>
      <c r="G17" s="7"/>
      <c r="H17" s="8"/>
    </row>
    <row r="18" spans="1:8" ht="17.25">
      <c r="A18" s="517" t="s">
        <v>413</v>
      </c>
      <c r="B18" s="518"/>
      <c r="C18" s="518"/>
      <c r="D18" s="7"/>
      <c r="E18" s="7"/>
      <c r="F18" s="519" t="s">
        <v>372</v>
      </c>
      <c r="G18" s="520" t="s">
        <v>391</v>
      </c>
      <c r="H18" s="520"/>
    </row>
    <row r="19" spans="1:8" ht="17.25">
      <c r="A19" s="7"/>
      <c r="B19" s="7"/>
      <c r="C19" s="13"/>
      <c r="D19" s="7"/>
      <c r="E19" s="7"/>
      <c r="F19" s="519"/>
      <c r="G19" s="521" t="s">
        <v>382</v>
      </c>
      <c r="H19" s="522"/>
    </row>
    <row r="20" spans="1:8" ht="13.5" customHeight="1">
      <c r="A20" s="7"/>
      <c r="B20" s="7"/>
      <c r="C20" s="13"/>
      <c r="D20" s="7"/>
      <c r="E20" s="7"/>
      <c r="F20" s="7"/>
      <c r="G20" s="7"/>
      <c r="H20" s="8"/>
    </row>
    <row r="21" spans="1:8" ht="15" customHeight="1">
      <c r="A21" s="7"/>
      <c r="B21" s="7"/>
      <c r="C21" s="13"/>
      <c r="D21" s="7"/>
      <c r="E21" s="7"/>
      <c r="F21" s="7"/>
      <c r="G21" s="7"/>
      <c r="H21" s="8"/>
    </row>
    <row r="22" spans="1:8" ht="17.25">
      <c r="A22" s="7"/>
      <c r="B22" s="7"/>
      <c r="C22" s="13"/>
      <c r="D22" s="7"/>
      <c r="E22" s="7"/>
      <c r="F22" s="7"/>
      <c r="G22" s="7"/>
      <c r="H22" s="8"/>
    </row>
    <row r="23" spans="1:8" ht="15" customHeight="1">
      <c r="A23" s="7"/>
      <c r="B23" s="7"/>
      <c r="C23" s="13"/>
      <c r="D23" s="516" t="s">
        <v>392</v>
      </c>
      <c r="E23" s="516"/>
      <c r="F23" s="516"/>
      <c r="G23" s="516"/>
      <c r="H23" s="7"/>
    </row>
    <row r="24" spans="1:8" ht="15" customHeight="1">
      <c r="A24" s="7"/>
      <c r="B24" s="7"/>
      <c r="C24" s="13"/>
      <c r="D24" s="7"/>
      <c r="E24" s="7"/>
      <c r="F24" s="8"/>
      <c r="G24" s="7"/>
      <c r="H24" s="7"/>
    </row>
    <row r="25" spans="1:8" ht="15" customHeight="1">
      <c r="A25" s="7"/>
      <c r="B25" s="7"/>
      <c r="C25" s="13"/>
      <c r="D25" s="516" t="s">
        <v>383</v>
      </c>
      <c r="E25" s="516"/>
      <c r="F25" s="516"/>
      <c r="G25" s="516"/>
      <c r="H25" s="7"/>
    </row>
    <row r="26" spans="1:8" ht="15" customHeight="1">
      <c r="A26" s="7"/>
      <c r="B26" s="7"/>
      <c r="C26" s="13"/>
      <c r="D26" s="7"/>
      <c r="E26" s="7"/>
      <c r="F26" s="8"/>
      <c r="G26" s="7"/>
      <c r="H26" s="7"/>
    </row>
    <row r="27" spans="1:8" ht="15" customHeight="1">
      <c r="A27" s="7"/>
      <c r="B27" s="7"/>
      <c r="C27" s="13"/>
      <c r="D27" s="516" t="s">
        <v>384</v>
      </c>
      <c r="E27" s="516"/>
      <c r="F27" s="516"/>
      <c r="G27" s="516"/>
      <c r="H27" s="7"/>
    </row>
  </sheetData>
  <sheetProtection password="DEE6" sheet="1" objects="1" scenarios="1"/>
  <mergeCells count="86">
    <mergeCell ref="D27:G27"/>
    <mergeCell ref="A18:C18"/>
    <mergeCell ref="F18:F19"/>
    <mergeCell ref="G18:H18"/>
    <mergeCell ref="G19:H19"/>
    <mergeCell ref="D23:G23"/>
    <mergeCell ref="D25:G25"/>
    <mergeCell ref="A12:AP12"/>
    <mergeCell ref="A14:H15"/>
    <mergeCell ref="B16:H16"/>
    <mergeCell ref="AO9:AO10"/>
    <mergeCell ref="AP9:AP10"/>
    <mergeCell ref="AC9:AC10"/>
    <mergeCell ref="AD9:AD10"/>
    <mergeCell ref="AE9:AE10"/>
    <mergeCell ref="AF9:AF10"/>
    <mergeCell ref="AG9:AG10"/>
    <mergeCell ref="AH9:AH10"/>
    <mergeCell ref="W9:W10"/>
    <mergeCell ref="X9:X10"/>
    <mergeCell ref="Y9:Y10"/>
    <mergeCell ref="Z9:Z10"/>
    <mergeCell ref="AA9:AA10"/>
    <mergeCell ref="AQ9:AQ10"/>
    <mergeCell ref="AI9:AI10"/>
    <mergeCell ref="AJ9:AJ10"/>
    <mergeCell ref="AK9:AK10"/>
    <mergeCell ref="AL9:AL10"/>
    <mergeCell ref="AM9:AM10"/>
    <mergeCell ref="AN9:AN10"/>
    <mergeCell ref="N9:N10"/>
    <mergeCell ref="O9:O10"/>
    <mergeCell ref="AB9:AB10"/>
    <mergeCell ref="Q9:Q10"/>
    <mergeCell ref="R9:R10"/>
    <mergeCell ref="S9:S10"/>
    <mergeCell ref="T9:T10"/>
    <mergeCell ref="U9:U10"/>
    <mergeCell ref="V9:V10"/>
    <mergeCell ref="I9:I10"/>
    <mergeCell ref="J9:J10"/>
    <mergeCell ref="K9:K10"/>
    <mergeCell ref="L9:L10"/>
    <mergeCell ref="M9:M10"/>
    <mergeCell ref="A9:A11"/>
    <mergeCell ref="B9:B11"/>
    <mergeCell ref="C9:C11"/>
    <mergeCell ref="D9:D10"/>
    <mergeCell ref="E9:E10"/>
    <mergeCell ref="AA7:AB7"/>
    <mergeCell ref="AC7:AD7"/>
    <mergeCell ref="AE7:AF7"/>
    <mergeCell ref="P9:P10"/>
    <mergeCell ref="S7:T7"/>
    <mergeCell ref="G5:G8"/>
    <mergeCell ref="H5:H8"/>
    <mergeCell ref="I5:AN5"/>
    <mergeCell ref="AO5:AO8"/>
    <mergeCell ref="I7:J7"/>
    <mergeCell ref="K7:L7"/>
    <mergeCell ref="M7:N7"/>
    <mergeCell ref="O7:P7"/>
    <mergeCell ref="Q7:R7"/>
    <mergeCell ref="AG7:AH7"/>
    <mergeCell ref="AI7:AJ7"/>
    <mergeCell ref="AK7:AL7"/>
    <mergeCell ref="AM7:AN7"/>
    <mergeCell ref="U7:V7"/>
    <mergeCell ref="W7:X7"/>
    <mergeCell ref="Y7:Z7"/>
    <mergeCell ref="A1:C2"/>
    <mergeCell ref="D1:H1"/>
    <mergeCell ref="D2:H2"/>
    <mergeCell ref="AO4:AQ4"/>
    <mergeCell ref="A5:A8"/>
    <mergeCell ref="B5:B8"/>
    <mergeCell ref="C5:C8"/>
    <mergeCell ref="D5:D8"/>
    <mergeCell ref="E5:E8"/>
    <mergeCell ref="F5:F8"/>
    <mergeCell ref="AP5:AP8"/>
    <mergeCell ref="AQ5:AQ8"/>
    <mergeCell ref="I6:P6"/>
    <mergeCell ref="Q6:X6"/>
    <mergeCell ref="Y6:AF6"/>
    <mergeCell ref="AG6:AN6"/>
  </mergeCells>
  <printOptions horizontalCentered="1"/>
  <pageMargins left="0.70866141732283472" right="0.70866141732283472" top="0.74803149606299213" bottom="0.74803149606299213" header="0.31496062992125984" footer="0.31496062992125984"/>
  <pageSetup scale="41" orientation="landscape" r:id="rId1"/>
  <headerFooter>
    <oddFooter>&amp;R&amp;P de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AS30"/>
  <sheetViews>
    <sheetView showGridLines="0" zoomScale="55" zoomScaleNormal="55" workbookViewId="0">
      <selection activeCell="C13" sqref="C13:C14"/>
    </sheetView>
  </sheetViews>
  <sheetFormatPr baseColWidth="10" defaultColWidth="17.28515625" defaultRowHeight="15" customHeight="1"/>
  <cols>
    <col min="1" max="1" width="4.28515625" style="5" customWidth="1"/>
    <col min="2" max="2" width="28.42578125" style="9" customWidth="1"/>
    <col min="3" max="3" width="28.5703125" style="9" customWidth="1"/>
    <col min="4" max="4" width="21.42578125" style="14" customWidth="1"/>
    <col min="5" max="5" width="21.42578125" style="9" customWidth="1"/>
    <col min="6" max="6" width="23.28515625" style="9" customWidth="1"/>
    <col min="7" max="7" width="27.140625" style="9" customWidth="1"/>
    <col min="8" max="8" width="28.5703125" style="9" customWidth="1"/>
    <col min="9" max="9" width="50" style="9" customWidth="1"/>
    <col min="10" max="10" width="32.42578125" style="11" customWidth="1"/>
    <col min="11" max="42" width="14.28515625" style="5" customWidth="1"/>
    <col min="43" max="43" width="14.85546875" style="5" customWidth="1"/>
    <col min="44" max="45" width="15" style="5" customWidth="1"/>
    <col min="46" max="16384" width="17.28515625" style="5"/>
  </cols>
  <sheetData>
    <row r="1" spans="2:45" ht="18" thickBot="1"/>
    <row r="2" spans="2:45" ht="15.75">
      <c r="B2" s="788"/>
      <c r="C2" s="795" t="s">
        <v>455</v>
      </c>
      <c r="D2" s="796"/>
      <c r="E2" s="796"/>
      <c r="F2" s="796"/>
      <c r="G2" s="796"/>
      <c r="H2" s="796"/>
      <c r="I2" s="796"/>
      <c r="J2" s="796"/>
      <c r="K2" s="796"/>
      <c r="L2" s="796"/>
      <c r="M2" s="796"/>
      <c r="N2" s="796"/>
      <c r="O2" s="796"/>
      <c r="P2" s="796"/>
      <c r="Q2" s="796"/>
      <c r="R2" s="796"/>
      <c r="S2" s="796"/>
      <c r="T2" s="796"/>
      <c r="U2" s="796"/>
      <c r="V2" s="796"/>
      <c r="W2" s="796"/>
      <c r="X2" s="796"/>
      <c r="Y2" s="796"/>
      <c r="Z2" s="796"/>
      <c r="AA2" s="796"/>
      <c r="AB2" s="796"/>
      <c r="AC2" s="796"/>
      <c r="AD2" s="796"/>
      <c r="AE2" s="796"/>
      <c r="AF2" s="796"/>
      <c r="AG2" s="796"/>
      <c r="AH2" s="796"/>
      <c r="AI2" s="796"/>
      <c r="AJ2" s="796"/>
      <c r="AK2" s="796"/>
      <c r="AL2" s="796"/>
      <c r="AM2" s="796"/>
      <c r="AN2" s="796"/>
      <c r="AO2" s="796"/>
      <c r="AP2" s="796"/>
      <c r="AQ2" s="797"/>
      <c r="AR2" s="807" t="s">
        <v>435</v>
      </c>
      <c r="AS2" s="808"/>
    </row>
    <row r="3" spans="2:45" ht="15.75">
      <c r="B3" s="789"/>
      <c r="C3" s="798"/>
      <c r="D3" s="799"/>
      <c r="E3" s="799"/>
      <c r="F3" s="799"/>
      <c r="G3" s="799"/>
      <c r="H3" s="799"/>
      <c r="I3" s="799"/>
      <c r="J3" s="799"/>
      <c r="K3" s="799"/>
      <c r="L3" s="799"/>
      <c r="M3" s="799"/>
      <c r="N3" s="799"/>
      <c r="O3" s="799"/>
      <c r="P3" s="799"/>
      <c r="Q3" s="799"/>
      <c r="R3" s="799"/>
      <c r="S3" s="799"/>
      <c r="T3" s="799"/>
      <c r="U3" s="799"/>
      <c r="V3" s="799"/>
      <c r="W3" s="799"/>
      <c r="X3" s="799"/>
      <c r="Y3" s="799"/>
      <c r="Z3" s="799"/>
      <c r="AA3" s="799"/>
      <c r="AB3" s="799"/>
      <c r="AC3" s="799"/>
      <c r="AD3" s="799"/>
      <c r="AE3" s="799"/>
      <c r="AF3" s="799"/>
      <c r="AG3" s="799"/>
      <c r="AH3" s="799"/>
      <c r="AI3" s="799"/>
      <c r="AJ3" s="799"/>
      <c r="AK3" s="799"/>
      <c r="AL3" s="799"/>
      <c r="AM3" s="799"/>
      <c r="AN3" s="799"/>
      <c r="AO3" s="799"/>
      <c r="AP3" s="799"/>
      <c r="AQ3" s="800"/>
      <c r="AR3" s="112" t="s">
        <v>432</v>
      </c>
      <c r="AS3" s="113" t="s">
        <v>433</v>
      </c>
    </row>
    <row r="4" spans="2:45">
      <c r="B4" s="789"/>
      <c r="C4" s="798"/>
      <c r="D4" s="799"/>
      <c r="E4" s="799"/>
      <c r="F4" s="799"/>
      <c r="G4" s="799"/>
      <c r="H4" s="799"/>
      <c r="I4" s="799"/>
      <c r="J4" s="799"/>
      <c r="K4" s="799"/>
      <c r="L4" s="799"/>
      <c r="M4" s="799"/>
      <c r="N4" s="799"/>
      <c r="O4" s="799"/>
      <c r="P4" s="799"/>
      <c r="Q4" s="799"/>
      <c r="R4" s="799"/>
      <c r="S4" s="799"/>
      <c r="T4" s="799"/>
      <c r="U4" s="799"/>
      <c r="V4" s="799"/>
      <c r="W4" s="799"/>
      <c r="X4" s="799"/>
      <c r="Y4" s="799"/>
      <c r="Z4" s="799"/>
      <c r="AA4" s="799"/>
      <c r="AB4" s="799"/>
      <c r="AC4" s="799"/>
      <c r="AD4" s="799"/>
      <c r="AE4" s="799"/>
      <c r="AF4" s="799"/>
      <c r="AG4" s="799"/>
      <c r="AH4" s="799"/>
      <c r="AI4" s="799"/>
      <c r="AJ4" s="799"/>
      <c r="AK4" s="799"/>
      <c r="AL4" s="799"/>
      <c r="AM4" s="799"/>
      <c r="AN4" s="799"/>
      <c r="AO4" s="799"/>
      <c r="AP4" s="799"/>
      <c r="AQ4" s="800"/>
      <c r="AR4" s="114">
        <v>3</v>
      </c>
      <c r="AS4" s="115" t="s">
        <v>498</v>
      </c>
    </row>
    <row r="5" spans="2:45" ht="15.75">
      <c r="B5" s="789"/>
      <c r="C5" s="798"/>
      <c r="D5" s="799"/>
      <c r="E5" s="799"/>
      <c r="F5" s="799"/>
      <c r="G5" s="799"/>
      <c r="H5" s="799"/>
      <c r="I5" s="799"/>
      <c r="J5" s="799"/>
      <c r="K5" s="799"/>
      <c r="L5" s="799"/>
      <c r="M5" s="799"/>
      <c r="N5" s="799"/>
      <c r="O5" s="799"/>
      <c r="P5" s="799"/>
      <c r="Q5" s="799"/>
      <c r="R5" s="799"/>
      <c r="S5" s="799"/>
      <c r="T5" s="799"/>
      <c r="U5" s="799"/>
      <c r="V5" s="799"/>
      <c r="W5" s="799"/>
      <c r="X5" s="799"/>
      <c r="Y5" s="799"/>
      <c r="Z5" s="799"/>
      <c r="AA5" s="799"/>
      <c r="AB5" s="799"/>
      <c r="AC5" s="799"/>
      <c r="AD5" s="799"/>
      <c r="AE5" s="799"/>
      <c r="AF5" s="799"/>
      <c r="AG5" s="799"/>
      <c r="AH5" s="799"/>
      <c r="AI5" s="799"/>
      <c r="AJ5" s="799"/>
      <c r="AK5" s="799"/>
      <c r="AL5" s="799"/>
      <c r="AM5" s="799"/>
      <c r="AN5" s="799"/>
      <c r="AO5" s="799"/>
      <c r="AP5" s="799"/>
      <c r="AQ5" s="800"/>
      <c r="AR5" s="791" t="s">
        <v>434</v>
      </c>
      <c r="AS5" s="792"/>
    </row>
    <row r="6" spans="2:45" ht="15.75" thickBot="1">
      <c r="B6" s="790"/>
      <c r="C6" s="801"/>
      <c r="D6" s="802"/>
      <c r="E6" s="802"/>
      <c r="F6" s="802"/>
      <c r="G6" s="802"/>
      <c r="H6" s="802"/>
      <c r="I6" s="802"/>
      <c r="J6" s="802"/>
      <c r="K6" s="802"/>
      <c r="L6" s="802"/>
      <c r="M6" s="802"/>
      <c r="N6" s="802"/>
      <c r="O6" s="802"/>
      <c r="P6" s="802"/>
      <c r="Q6" s="802"/>
      <c r="R6" s="802"/>
      <c r="S6" s="802"/>
      <c r="T6" s="802"/>
      <c r="U6" s="802"/>
      <c r="V6" s="802"/>
      <c r="W6" s="802"/>
      <c r="X6" s="802"/>
      <c r="Y6" s="802"/>
      <c r="Z6" s="802"/>
      <c r="AA6" s="802"/>
      <c r="AB6" s="802"/>
      <c r="AC6" s="802"/>
      <c r="AD6" s="802"/>
      <c r="AE6" s="802"/>
      <c r="AF6" s="802"/>
      <c r="AG6" s="802"/>
      <c r="AH6" s="802"/>
      <c r="AI6" s="802"/>
      <c r="AJ6" s="802"/>
      <c r="AK6" s="802"/>
      <c r="AL6" s="802"/>
      <c r="AM6" s="802"/>
      <c r="AN6" s="802"/>
      <c r="AO6" s="802"/>
      <c r="AP6" s="802"/>
      <c r="AQ6" s="803"/>
      <c r="AR6" s="793" t="s">
        <v>496</v>
      </c>
      <c r="AS6" s="794"/>
    </row>
    <row r="7" spans="2:45" ht="17.25">
      <c r="B7" s="6"/>
      <c r="C7" s="6"/>
      <c r="D7" s="12"/>
      <c r="E7" s="6"/>
      <c r="F7" s="6"/>
      <c r="G7" s="6"/>
      <c r="H7" s="6"/>
      <c r="I7" s="6"/>
      <c r="J7" s="10"/>
      <c r="AR7" s="809"/>
      <c r="AS7" s="810"/>
    </row>
    <row r="8" spans="2:45" ht="13.5">
      <c r="B8" s="104"/>
      <c r="C8" s="105"/>
      <c r="D8" s="105"/>
      <c r="E8" s="105"/>
      <c r="F8" s="105"/>
      <c r="G8" s="105"/>
      <c r="H8" s="105"/>
      <c r="I8" s="105"/>
      <c r="J8" s="105"/>
      <c r="K8" s="105"/>
      <c r="L8" s="105"/>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05"/>
      <c r="AP8" s="105"/>
      <c r="AQ8" s="811"/>
      <c r="AR8" s="812"/>
      <c r="AS8" s="813"/>
    </row>
    <row r="9" spans="2:45" ht="15.75">
      <c r="B9" s="825" t="s">
        <v>431</v>
      </c>
      <c r="C9" s="782" t="s">
        <v>430</v>
      </c>
      <c r="D9" s="782" t="s">
        <v>459</v>
      </c>
      <c r="E9" s="782" t="s">
        <v>462</v>
      </c>
      <c r="F9" s="782" t="s">
        <v>463</v>
      </c>
      <c r="G9" s="782" t="s">
        <v>427</v>
      </c>
      <c r="H9" s="782" t="s">
        <v>421</v>
      </c>
      <c r="I9" s="782" t="s">
        <v>491</v>
      </c>
      <c r="J9" s="782" t="s">
        <v>7</v>
      </c>
      <c r="K9" s="721" t="s">
        <v>346</v>
      </c>
      <c r="L9" s="721"/>
      <c r="M9" s="721"/>
      <c r="N9" s="721"/>
      <c r="O9" s="721"/>
      <c r="P9" s="721"/>
      <c r="Q9" s="721"/>
      <c r="R9" s="721"/>
      <c r="S9" s="721"/>
      <c r="T9" s="721"/>
      <c r="U9" s="721"/>
      <c r="V9" s="721"/>
      <c r="W9" s="721"/>
      <c r="X9" s="721"/>
      <c r="Y9" s="721"/>
      <c r="Z9" s="721"/>
      <c r="AA9" s="721"/>
      <c r="AB9" s="721"/>
      <c r="AC9" s="721"/>
      <c r="AD9" s="721"/>
      <c r="AE9" s="721"/>
      <c r="AF9" s="721"/>
      <c r="AG9" s="721"/>
      <c r="AH9" s="721"/>
      <c r="AI9" s="721"/>
      <c r="AJ9" s="721"/>
      <c r="AK9" s="721"/>
      <c r="AL9" s="721"/>
      <c r="AM9" s="721"/>
      <c r="AN9" s="721"/>
      <c r="AO9" s="721"/>
      <c r="AP9" s="721"/>
      <c r="AQ9" s="823" t="s">
        <v>347</v>
      </c>
      <c r="AR9" s="824" t="s">
        <v>348</v>
      </c>
      <c r="AS9" s="824" t="s">
        <v>378</v>
      </c>
    </row>
    <row r="10" spans="2:45" ht="15.75">
      <c r="B10" s="825"/>
      <c r="C10" s="782"/>
      <c r="D10" s="782"/>
      <c r="E10" s="782"/>
      <c r="F10" s="782"/>
      <c r="G10" s="782"/>
      <c r="H10" s="782"/>
      <c r="I10" s="782"/>
      <c r="J10" s="782"/>
      <c r="K10" s="546" t="s">
        <v>422</v>
      </c>
      <c r="L10" s="546"/>
      <c r="M10" s="546"/>
      <c r="N10" s="546"/>
      <c r="O10" s="546"/>
      <c r="P10" s="546"/>
      <c r="Q10" s="546"/>
      <c r="R10" s="546"/>
      <c r="S10" s="546" t="s">
        <v>423</v>
      </c>
      <c r="T10" s="546"/>
      <c r="U10" s="546"/>
      <c r="V10" s="546"/>
      <c r="W10" s="546"/>
      <c r="X10" s="546"/>
      <c r="Y10" s="546"/>
      <c r="Z10" s="546"/>
      <c r="AA10" s="546" t="s">
        <v>424</v>
      </c>
      <c r="AB10" s="546"/>
      <c r="AC10" s="546"/>
      <c r="AD10" s="546"/>
      <c r="AE10" s="546"/>
      <c r="AF10" s="546"/>
      <c r="AG10" s="546"/>
      <c r="AH10" s="546"/>
      <c r="AI10" s="546" t="s">
        <v>425</v>
      </c>
      <c r="AJ10" s="546"/>
      <c r="AK10" s="546"/>
      <c r="AL10" s="546"/>
      <c r="AM10" s="546"/>
      <c r="AN10" s="546"/>
      <c r="AO10" s="546"/>
      <c r="AP10" s="546"/>
      <c r="AQ10" s="823"/>
      <c r="AR10" s="824"/>
      <c r="AS10" s="824"/>
    </row>
    <row r="11" spans="2:45" ht="15.75">
      <c r="B11" s="825"/>
      <c r="C11" s="782"/>
      <c r="D11" s="782"/>
      <c r="E11" s="782"/>
      <c r="F11" s="782"/>
      <c r="G11" s="782"/>
      <c r="H11" s="782"/>
      <c r="I11" s="782"/>
      <c r="J11" s="782"/>
      <c r="K11" s="546" t="s">
        <v>353</v>
      </c>
      <c r="L11" s="546"/>
      <c r="M11" s="546" t="s">
        <v>354</v>
      </c>
      <c r="N11" s="546"/>
      <c r="O11" s="784" t="s">
        <v>355</v>
      </c>
      <c r="P11" s="785"/>
      <c r="Q11" s="786" t="s">
        <v>356</v>
      </c>
      <c r="R11" s="787"/>
      <c r="S11" s="546" t="s">
        <v>429</v>
      </c>
      <c r="T11" s="546"/>
      <c r="U11" s="546" t="s">
        <v>358</v>
      </c>
      <c r="V11" s="546"/>
      <c r="W11" s="546" t="s">
        <v>359</v>
      </c>
      <c r="X11" s="546"/>
      <c r="Y11" s="786" t="s">
        <v>356</v>
      </c>
      <c r="Z11" s="787"/>
      <c r="AA11" s="546" t="s">
        <v>360</v>
      </c>
      <c r="AB11" s="546"/>
      <c r="AC11" s="546" t="s">
        <v>361</v>
      </c>
      <c r="AD11" s="546"/>
      <c r="AE11" s="546" t="s">
        <v>362</v>
      </c>
      <c r="AF11" s="546"/>
      <c r="AG11" s="786" t="s">
        <v>356</v>
      </c>
      <c r="AH11" s="787"/>
      <c r="AI11" s="546" t="s">
        <v>363</v>
      </c>
      <c r="AJ11" s="546"/>
      <c r="AK11" s="546" t="s">
        <v>364</v>
      </c>
      <c r="AL11" s="546"/>
      <c r="AM11" s="546" t="s">
        <v>365</v>
      </c>
      <c r="AN11" s="546"/>
      <c r="AO11" s="786" t="s">
        <v>426</v>
      </c>
      <c r="AP11" s="787"/>
      <c r="AQ11" s="823"/>
      <c r="AR11" s="824"/>
      <c r="AS11" s="824"/>
    </row>
    <row r="12" spans="2:45" ht="13.5">
      <c r="B12" s="720"/>
      <c r="C12" s="783"/>
      <c r="D12" s="783"/>
      <c r="E12" s="783"/>
      <c r="F12" s="783"/>
      <c r="G12" s="783"/>
      <c r="H12" s="783"/>
      <c r="I12" s="783"/>
      <c r="J12" s="783"/>
      <c r="K12" s="116" t="s">
        <v>366</v>
      </c>
      <c r="L12" s="117" t="s">
        <v>367</v>
      </c>
      <c r="M12" s="116" t="s">
        <v>366</v>
      </c>
      <c r="N12" s="117" t="s">
        <v>367</v>
      </c>
      <c r="O12" s="116" t="s">
        <v>366</v>
      </c>
      <c r="P12" s="117" t="s">
        <v>367</v>
      </c>
      <c r="Q12" s="118" t="s">
        <v>366</v>
      </c>
      <c r="R12" s="119" t="s">
        <v>367</v>
      </c>
      <c r="S12" s="116" t="s">
        <v>366</v>
      </c>
      <c r="T12" s="117" t="s">
        <v>367</v>
      </c>
      <c r="U12" s="116" t="s">
        <v>366</v>
      </c>
      <c r="V12" s="117" t="s">
        <v>367</v>
      </c>
      <c r="W12" s="116" t="s">
        <v>366</v>
      </c>
      <c r="X12" s="117" t="s">
        <v>367</v>
      </c>
      <c r="Y12" s="118" t="s">
        <v>366</v>
      </c>
      <c r="Z12" s="119" t="s">
        <v>367</v>
      </c>
      <c r="AA12" s="116" t="s">
        <v>366</v>
      </c>
      <c r="AB12" s="117" t="s">
        <v>367</v>
      </c>
      <c r="AC12" s="116" t="s">
        <v>366</v>
      </c>
      <c r="AD12" s="117" t="s">
        <v>367</v>
      </c>
      <c r="AE12" s="116" t="s">
        <v>366</v>
      </c>
      <c r="AF12" s="117" t="s">
        <v>367</v>
      </c>
      <c r="AG12" s="118" t="s">
        <v>366</v>
      </c>
      <c r="AH12" s="119" t="s">
        <v>367</v>
      </c>
      <c r="AI12" s="116" t="s">
        <v>366</v>
      </c>
      <c r="AJ12" s="117" t="s">
        <v>367</v>
      </c>
      <c r="AK12" s="116" t="s">
        <v>366</v>
      </c>
      <c r="AL12" s="117" t="s">
        <v>367</v>
      </c>
      <c r="AM12" s="116" t="s">
        <v>366</v>
      </c>
      <c r="AN12" s="117" t="s">
        <v>367</v>
      </c>
      <c r="AO12" s="118" t="s">
        <v>366</v>
      </c>
      <c r="AP12" s="119" t="s">
        <v>367</v>
      </c>
      <c r="AQ12" s="823"/>
      <c r="AR12" s="824"/>
      <c r="AS12" s="824"/>
    </row>
    <row r="13" spans="2:45" ht="135" customHeight="1">
      <c r="B13" s="850" t="s">
        <v>629</v>
      </c>
      <c r="C13" s="730" t="s">
        <v>858</v>
      </c>
      <c r="D13" s="405">
        <v>50</v>
      </c>
      <c r="E13" s="426" t="s">
        <v>613</v>
      </c>
      <c r="F13" s="427" t="s">
        <v>614</v>
      </c>
      <c r="G13" s="428">
        <v>48</v>
      </c>
      <c r="H13" s="427" t="s">
        <v>615</v>
      </c>
      <c r="I13" s="429" t="s">
        <v>616</v>
      </c>
      <c r="J13" s="430" t="s">
        <v>995</v>
      </c>
      <c r="K13" s="300">
        <v>0</v>
      </c>
      <c r="L13" s="166"/>
      <c r="M13" s="300">
        <v>0</v>
      </c>
      <c r="N13" s="166"/>
      <c r="O13" s="300">
        <v>0</v>
      </c>
      <c r="P13" s="166"/>
      <c r="Q13" s="158">
        <f>K13+M13+O13</f>
        <v>0</v>
      </c>
      <c r="R13" s="158">
        <f>L13+N13+P13</f>
        <v>0</v>
      </c>
      <c r="S13" s="300">
        <v>0</v>
      </c>
      <c r="T13" s="166"/>
      <c r="U13" s="300">
        <v>3</v>
      </c>
      <c r="V13" s="166"/>
      <c r="W13" s="300">
        <v>3</v>
      </c>
      <c r="X13" s="166"/>
      <c r="Y13" s="158">
        <f>S13+U13+W13</f>
        <v>6</v>
      </c>
      <c r="Z13" s="158">
        <f>T13+V13+X13</f>
        <v>0</v>
      </c>
      <c r="AA13" s="300">
        <v>5</v>
      </c>
      <c r="AB13" s="166"/>
      <c r="AC13" s="300">
        <v>7</v>
      </c>
      <c r="AD13" s="166"/>
      <c r="AE13" s="301">
        <v>7</v>
      </c>
      <c r="AF13" s="168"/>
      <c r="AG13" s="158">
        <f>AA13+AC13+AE13</f>
        <v>19</v>
      </c>
      <c r="AH13" s="158">
        <f>AB13+AD13+AF13</f>
        <v>0</v>
      </c>
      <c r="AI13" s="300">
        <v>9</v>
      </c>
      <c r="AJ13" s="166"/>
      <c r="AK13" s="300">
        <v>8</v>
      </c>
      <c r="AL13" s="166"/>
      <c r="AM13" s="300">
        <v>8</v>
      </c>
      <c r="AN13" s="166"/>
      <c r="AO13" s="158">
        <f>AI13+AK13+AM13</f>
        <v>25</v>
      </c>
      <c r="AP13" s="158">
        <f>AJ13+AL13+AN13</f>
        <v>0</v>
      </c>
      <c r="AQ13" s="111">
        <f>Q13+Y13+AG13+AO13</f>
        <v>50</v>
      </c>
      <c r="AR13" s="169">
        <f>R13+Z13+AH13+AP13</f>
        <v>0</v>
      </c>
      <c r="AS13" s="159">
        <f>IF(AND(AR13&gt;0,AQ13&gt;0),AR13/AQ13,0)</f>
        <v>0</v>
      </c>
    </row>
    <row r="14" spans="2:45" ht="105">
      <c r="B14" s="851"/>
      <c r="C14" s="842"/>
      <c r="D14" s="438">
        <v>25</v>
      </c>
      <c r="E14" s="1038" t="s">
        <v>617</v>
      </c>
      <c r="F14" s="1039" t="s">
        <v>618</v>
      </c>
      <c r="G14" s="428">
        <v>31</v>
      </c>
      <c r="H14" s="427" t="s">
        <v>619</v>
      </c>
      <c r="I14" s="429" t="s">
        <v>620</v>
      </c>
      <c r="J14" s="430" t="s">
        <v>995</v>
      </c>
      <c r="K14" s="300">
        <v>0</v>
      </c>
      <c r="L14" s="166"/>
      <c r="M14" s="300">
        <v>0</v>
      </c>
      <c r="N14" s="166"/>
      <c r="O14" s="300">
        <v>0</v>
      </c>
      <c r="P14" s="166"/>
      <c r="Q14" s="158">
        <f t="shared" ref="Q14:R17" si="0">K14+M14+O14</f>
        <v>0</v>
      </c>
      <c r="R14" s="158">
        <f t="shared" si="0"/>
        <v>0</v>
      </c>
      <c r="S14" s="300">
        <v>0</v>
      </c>
      <c r="T14" s="166"/>
      <c r="U14" s="300">
        <v>0</v>
      </c>
      <c r="V14" s="166"/>
      <c r="W14" s="300">
        <v>0</v>
      </c>
      <c r="X14" s="166"/>
      <c r="Y14" s="158">
        <f t="shared" ref="Y14:Z17" si="1">S14+U14+W14</f>
        <v>0</v>
      </c>
      <c r="Z14" s="158">
        <f t="shared" si="1"/>
        <v>0</v>
      </c>
      <c r="AA14" s="300">
        <v>0</v>
      </c>
      <c r="AB14" s="166"/>
      <c r="AC14" s="300">
        <v>5</v>
      </c>
      <c r="AD14" s="166"/>
      <c r="AE14" s="301">
        <v>5</v>
      </c>
      <c r="AF14" s="168"/>
      <c r="AG14" s="158">
        <f t="shared" ref="AG14:AH17" si="2">AA14+AC14+AE14</f>
        <v>10</v>
      </c>
      <c r="AH14" s="158">
        <f t="shared" si="2"/>
        <v>0</v>
      </c>
      <c r="AI14" s="300">
        <v>5</v>
      </c>
      <c r="AJ14" s="166"/>
      <c r="AK14" s="300">
        <v>5</v>
      </c>
      <c r="AL14" s="166"/>
      <c r="AM14" s="300">
        <v>5</v>
      </c>
      <c r="AN14" s="166"/>
      <c r="AO14" s="158">
        <f t="shared" ref="AO14:AP17" si="3">AI14+AK14+AM14</f>
        <v>15</v>
      </c>
      <c r="AP14" s="158">
        <f t="shared" si="3"/>
        <v>0</v>
      </c>
      <c r="AQ14" s="111">
        <f t="shared" ref="AQ14:AR17" si="4">Q14+Y14+AG14+AO14</f>
        <v>25</v>
      </c>
      <c r="AR14" s="169">
        <f t="shared" si="4"/>
        <v>0</v>
      </c>
      <c r="AS14" s="159">
        <f>IF(AND(AR14&gt;0,AQ14&gt;0),AR14/AQ14,0)</f>
        <v>0</v>
      </c>
    </row>
    <row r="15" spans="2:45" ht="105">
      <c r="B15" s="851"/>
      <c r="C15" s="405" t="s">
        <v>859</v>
      </c>
      <c r="D15" s="405">
        <v>70</v>
      </c>
      <c r="E15" s="426" t="s">
        <v>621</v>
      </c>
      <c r="F15" s="427" t="s">
        <v>1020</v>
      </c>
      <c r="G15" s="428">
        <v>70</v>
      </c>
      <c r="H15" s="427" t="s">
        <v>623</v>
      </c>
      <c r="I15" s="429" t="s">
        <v>624</v>
      </c>
      <c r="J15" s="430" t="s">
        <v>995</v>
      </c>
      <c r="K15" s="300">
        <v>2</v>
      </c>
      <c r="L15" s="166"/>
      <c r="M15" s="300">
        <v>3</v>
      </c>
      <c r="N15" s="166"/>
      <c r="O15" s="300">
        <v>3</v>
      </c>
      <c r="P15" s="166"/>
      <c r="Q15" s="158">
        <f t="shared" si="0"/>
        <v>8</v>
      </c>
      <c r="R15" s="158">
        <f t="shared" si="0"/>
        <v>0</v>
      </c>
      <c r="S15" s="300">
        <v>3</v>
      </c>
      <c r="T15" s="166"/>
      <c r="U15" s="300">
        <v>4</v>
      </c>
      <c r="V15" s="166"/>
      <c r="W15" s="300">
        <v>7</v>
      </c>
      <c r="X15" s="166"/>
      <c r="Y15" s="158">
        <f t="shared" si="1"/>
        <v>14</v>
      </c>
      <c r="Z15" s="158">
        <f t="shared" si="1"/>
        <v>0</v>
      </c>
      <c r="AA15" s="300">
        <v>6</v>
      </c>
      <c r="AB15" s="166"/>
      <c r="AC15" s="300">
        <v>8</v>
      </c>
      <c r="AD15" s="166"/>
      <c r="AE15" s="301">
        <v>9</v>
      </c>
      <c r="AF15" s="168"/>
      <c r="AG15" s="158">
        <f t="shared" si="2"/>
        <v>23</v>
      </c>
      <c r="AH15" s="158">
        <f t="shared" si="2"/>
        <v>0</v>
      </c>
      <c r="AI15" s="300">
        <v>6</v>
      </c>
      <c r="AJ15" s="166"/>
      <c r="AK15" s="300">
        <v>9</v>
      </c>
      <c r="AL15" s="166"/>
      <c r="AM15" s="300">
        <v>10</v>
      </c>
      <c r="AN15" s="166"/>
      <c r="AO15" s="158">
        <f t="shared" si="3"/>
        <v>25</v>
      </c>
      <c r="AP15" s="158">
        <f t="shared" si="3"/>
        <v>0</v>
      </c>
      <c r="AQ15" s="111">
        <f t="shared" si="4"/>
        <v>70</v>
      </c>
      <c r="AR15" s="169">
        <f t="shared" si="4"/>
        <v>0</v>
      </c>
      <c r="AS15" s="159">
        <f>IF(AND(AR15&gt;0,AQ15&gt;0),AR15/AQ15,0)</f>
        <v>0</v>
      </c>
    </row>
    <row r="16" spans="2:45" ht="128.25">
      <c r="B16" s="852"/>
      <c r="C16" s="405" t="s">
        <v>860</v>
      </c>
      <c r="D16" s="405">
        <v>1800</v>
      </c>
      <c r="E16" s="426" t="s">
        <v>625</v>
      </c>
      <c r="F16" s="427" t="s">
        <v>626</v>
      </c>
      <c r="G16" s="428">
        <v>1800</v>
      </c>
      <c r="H16" s="427" t="s">
        <v>627</v>
      </c>
      <c r="I16" s="429" t="s">
        <v>628</v>
      </c>
      <c r="J16" s="430" t="s">
        <v>995</v>
      </c>
      <c r="K16" s="300">
        <v>62</v>
      </c>
      <c r="L16" s="166"/>
      <c r="M16" s="300">
        <v>87</v>
      </c>
      <c r="N16" s="166"/>
      <c r="O16" s="300">
        <v>95</v>
      </c>
      <c r="P16" s="166"/>
      <c r="Q16" s="162">
        <f t="shared" si="0"/>
        <v>244</v>
      </c>
      <c r="R16" s="162">
        <f t="shared" si="0"/>
        <v>0</v>
      </c>
      <c r="S16" s="300">
        <v>113</v>
      </c>
      <c r="T16" s="166"/>
      <c r="U16" s="300">
        <v>124</v>
      </c>
      <c r="V16" s="166"/>
      <c r="W16" s="300">
        <v>135</v>
      </c>
      <c r="X16" s="166"/>
      <c r="Y16" s="162">
        <f t="shared" si="1"/>
        <v>372</v>
      </c>
      <c r="Z16" s="162">
        <f t="shared" si="1"/>
        <v>0</v>
      </c>
      <c r="AA16" s="300">
        <v>157</v>
      </c>
      <c r="AB16" s="166"/>
      <c r="AC16" s="300">
        <v>148</v>
      </c>
      <c r="AD16" s="166"/>
      <c r="AE16" s="301">
        <v>243</v>
      </c>
      <c r="AF16" s="168"/>
      <c r="AG16" s="162">
        <f t="shared" si="2"/>
        <v>548</v>
      </c>
      <c r="AH16" s="162">
        <f t="shared" si="2"/>
        <v>0</v>
      </c>
      <c r="AI16" s="300">
        <v>189</v>
      </c>
      <c r="AJ16" s="166"/>
      <c r="AK16" s="300">
        <v>214</v>
      </c>
      <c r="AL16" s="166"/>
      <c r="AM16" s="300">
        <v>233</v>
      </c>
      <c r="AN16" s="166"/>
      <c r="AO16" s="162">
        <f t="shared" si="3"/>
        <v>636</v>
      </c>
      <c r="AP16" s="162">
        <f t="shared" si="3"/>
        <v>0</v>
      </c>
      <c r="AQ16" s="106">
        <f t="shared" si="4"/>
        <v>1800</v>
      </c>
      <c r="AR16" s="170">
        <f t="shared" si="4"/>
        <v>0</v>
      </c>
      <c r="AS16" s="159">
        <f>IF(AND(AR16&gt;0,AQ16&gt;0),AR16/AQ16,0)</f>
        <v>0</v>
      </c>
    </row>
    <row r="17" spans="2:45" ht="23.25" hidden="1">
      <c r="B17" s="184"/>
      <c r="C17" s="184"/>
      <c r="D17" s="171"/>
      <c r="E17" s="185"/>
      <c r="F17" s="186"/>
      <c r="G17" s="195"/>
      <c r="H17" s="196"/>
      <c r="I17" s="197"/>
      <c r="J17" s="198"/>
      <c r="K17" s="166">
        <v>0</v>
      </c>
      <c r="L17" s="166">
        <v>0</v>
      </c>
      <c r="M17" s="166">
        <v>0</v>
      </c>
      <c r="N17" s="166">
        <v>0</v>
      </c>
      <c r="O17" s="166">
        <v>0</v>
      </c>
      <c r="P17" s="166">
        <v>0</v>
      </c>
      <c r="Q17" s="172">
        <f t="shared" si="0"/>
        <v>0</v>
      </c>
      <c r="R17" s="172">
        <f t="shared" si="0"/>
        <v>0</v>
      </c>
      <c r="S17" s="166">
        <v>0</v>
      </c>
      <c r="T17" s="166">
        <v>0</v>
      </c>
      <c r="U17" s="166">
        <v>0</v>
      </c>
      <c r="V17" s="166">
        <v>0</v>
      </c>
      <c r="W17" s="166">
        <v>0</v>
      </c>
      <c r="X17" s="166">
        <v>0</v>
      </c>
      <c r="Y17" s="172">
        <f t="shared" si="1"/>
        <v>0</v>
      </c>
      <c r="Z17" s="172">
        <f t="shared" si="1"/>
        <v>0</v>
      </c>
      <c r="AA17" s="166">
        <v>0</v>
      </c>
      <c r="AB17" s="166">
        <v>0</v>
      </c>
      <c r="AC17" s="166">
        <v>0</v>
      </c>
      <c r="AD17" s="166">
        <v>0</v>
      </c>
      <c r="AE17" s="168">
        <v>0</v>
      </c>
      <c r="AF17" s="168">
        <v>0</v>
      </c>
      <c r="AG17" s="172">
        <f t="shared" si="2"/>
        <v>0</v>
      </c>
      <c r="AH17" s="172">
        <f t="shared" si="2"/>
        <v>0</v>
      </c>
      <c r="AI17" s="166">
        <v>0</v>
      </c>
      <c r="AJ17" s="166">
        <v>0</v>
      </c>
      <c r="AK17" s="166">
        <v>0</v>
      </c>
      <c r="AL17" s="166">
        <v>0</v>
      </c>
      <c r="AM17" s="166">
        <v>0</v>
      </c>
      <c r="AN17" s="166">
        <v>0</v>
      </c>
      <c r="AO17" s="172">
        <f t="shared" si="3"/>
        <v>0</v>
      </c>
      <c r="AP17" s="172">
        <f t="shared" si="3"/>
        <v>0</v>
      </c>
      <c r="AQ17" s="191">
        <f t="shared" si="4"/>
        <v>0</v>
      </c>
      <c r="AR17" s="192">
        <f t="shared" si="4"/>
        <v>0</v>
      </c>
      <c r="AS17" s="190">
        <f>IF(AND(AR17&gt;0,AQ17&gt;0),AR17/AQ17,0)</f>
        <v>0</v>
      </c>
    </row>
    <row r="18" spans="2:45" ht="23.25">
      <c r="B18" s="820" t="s">
        <v>377</v>
      </c>
      <c r="C18" s="821"/>
      <c r="D18" s="821"/>
      <c r="E18" s="821"/>
      <c r="F18" s="821"/>
      <c r="G18" s="821"/>
      <c r="H18" s="821"/>
      <c r="I18" s="821"/>
      <c r="J18" s="821"/>
      <c r="K18" s="821"/>
      <c r="L18" s="821"/>
      <c r="M18" s="821"/>
      <c r="N18" s="821"/>
      <c r="O18" s="821"/>
      <c r="P18" s="821"/>
      <c r="Q18" s="821"/>
      <c r="R18" s="821"/>
      <c r="S18" s="821"/>
      <c r="T18" s="821"/>
      <c r="U18" s="821"/>
      <c r="V18" s="821"/>
      <c r="W18" s="821"/>
      <c r="X18" s="821"/>
      <c r="Y18" s="821"/>
      <c r="Z18" s="821"/>
      <c r="AA18" s="821"/>
      <c r="AB18" s="821"/>
      <c r="AC18" s="821"/>
      <c r="AD18" s="821"/>
      <c r="AE18" s="821"/>
      <c r="AF18" s="821"/>
      <c r="AG18" s="821"/>
      <c r="AH18" s="821"/>
      <c r="AI18" s="821"/>
      <c r="AJ18" s="821"/>
      <c r="AK18" s="821"/>
      <c r="AL18" s="821"/>
      <c r="AM18" s="821"/>
      <c r="AN18" s="821"/>
      <c r="AO18" s="821"/>
      <c r="AP18" s="821"/>
      <c r="AQ18" s="821"/>
      <c r="AR18" s="822"/>
      <c r="AS18" s="108">
        <f>AVERAGE(AS13:AS17)</f>
        <v>0</v>
      </c>
    </row>
    <row r="19" spans="2:45" ht="17.25">
      <c r="B19" s="7"/>
      <c r="C19" s="7"/>
      <c r="D19" s="13"/>
      <c r="E19" s="7"/>
      <c r="F19" s="7"/>
      <c r="G19" s="7"/>
      <c r="H19" s="7"/>
      <c r="I19" s="7"/>
      <c r="J19" s="8"/>
    </row>
    <row r="20" spans="2:45" ht="15.75">
      <c r="B20" s="148" t="s">
        <v>185</v>
      </c>
      <c r="C20" s="840"/>
      <c r="D20" s="805"/>
      <c r="E20" s="805"/>
      <c r="F20" s="805"/>
      <c r="G20" s="805"/>
      <c r="H20" s="805"/>
      <c r="I20" s="805"/>
      <c r="J20" s="806"/>
    </row>
    <row r="21" spans="2:45" ht="17.25">
      <c r="B21" s="7"/>
      <c r="C21" s="528"/>
      <c r="D21" s="528"/>
      <c r="E21" s="528"/>
      <c r="F21" s="528"/>
      <c r="G21" s="528"/>
      <c r="H21" s="528"/>
      <c r="I21" s="528"/>
      <c r="J21" s="528"/>
    </row>
    <row r="22" spans="2:45" ht="51.75" customHeight="1">
      <c r="B22" s="149" t="s">
        <v>428</v>
      </c>
      <c r="C22" s="816">
        <v>43812</v>
      </c>
      <c r="D22" s="748"/>
      <c r="E22" s="7"/>
      <c r="F22" s="7"/>
      <c r="G22" s="147" t="s">
        <v>372</v>
      </c>
      <c r="H22" s="814" t="s">
        <v>1008</v>
      </c>
      <c r="I22" s="815"/>
      <c r="J22" s="815"/>
    </row>
    <row r="23" spans="2:45" ht="17.25">
      <c r="B23" s="7"/>
      <c r="C23" s="7"/>
      <c r="D23" s="13"/>
      <c r="E23" s="7"/>
      <c r="F23" s="7"/>
      <c r="G23" s="7"/>
      <c r="H23" s="7"/>
      <c r="I23" s="7"/>
      <c r="J23" s="8"/>
    </row>
    <row r="24" spans="2:45" ht="17.25">
      <c r="B24" s="7"/>
      <c r="C24" s="7"/>
      <c r="D24" s="13"/>
      <c r="E24" s="7"/>
      <c r="F24" s="7"/>
      <c r="G24" s="7"/>
      <c r="H24" s="7"/>
      <c r="I24" s="7"/>
      <c r="J24" s="8"/>
    </row>
    <row r="25" spans="2:45" ht="17.25">
      <c r="B25" s="7"/>
      <c r="C25" s="7"/>
      <c r="D25" s="13"/>
      <c r="E25" s="7"/>
      <c r="F25" s="7"/>
      <c r="G25" s="7"/>
      <c r="H25" s="7"/>
      <c r="I25" s="7"/>
      <c r="J25" s="8"/>
    </row>
    <row r="26" spans="2:45" ht="17.25">
      <c r="B26" s="7"/>
      <c r="C26" s="7"/>
      <c r="D26" s="13"/>
      <c r="E26" s="516"/>
      <c r="F26" s="516"/>
      <c r="G26" s="516"/>
      <c r="H26" s="516"/>
      <c r="I26" s="177"/>
      <c r="J26" s="7"/>
    </row>
    <row r="27" spans="2:45" ht="17.25">
      <c r="B27" s="7"/>
      <c r="C27" s="7"/>
      <c r="D27" s="13"/>
      <c r="E27" s="7"/>
      <c r="F27" s="7"/>
      <c r="G27" s="8"/>
      <c r="H27" s="7"/>
      <c r="I27" s="7"/>
      <c r="J27" s="7"/>
    </row>
    <row r="28" spans="2:45" ht="17.25">
      <c r="B28" s="7"/>
      <c r="C28" s="7"/>
      <c r="D28" s="13"/>
      <c r="E28" s="516"/>
      <c r="F28" s="516"/>
      <c r="G28" s="516"/>
      <c r="H28" s="516"/>
      <c r="I28" s="177"/>
      <c r="J28" s="7"/>
    </row>
    <row r="29" spans="2:45" ht="17.25">
      <c r="B29" s="7"/>
      <c r="C29" s="7"/>
      <c r="D29" s="13"/>
      <c r="E29" s="7"/>
      <c r="F29" s="7"/>
      <c r="G29" s="8"/>
      <c r="H29" s="7"/>
      <c r="I29" s="7"/>
      <c r="J29" s="7"/>
    </row>
    <row r="30" spans="2:45" ht="17.25">
      <c r="B30" s="7"/>
      <c r="C30" s="7"/>
      <c r="D30" s="13"/>
      <c r="E30" s="516"/>
      <c r="F30" s="516"/>
      <c r="G30" s="516"/>
      <c r="H30" s="516"/>
      <c r="I30" s="177"/>
      <c r="J30" s="7"/>
    </row>
  </sheetData>
  <sheetProtection algorithmName="SHA-512" hashValue="B7mF/QumMD6Mk6+BNm05hD9ySRRvCzSmarmZ9c9nHcaJUoHZSsZtI1aY/aqg3kEks+5g+FNQXzn1ryPcU8PxbQ==" saltValue="4wuV/7BImz0Ed1bfo+uAmA==" spinCount="100000" sheet="1" objects="1" scenarios="1" formatCells="0" formatColumns="0" formatRows="0"/>
  <mergeCells count="50">
    <mergeCell ref="AR7:AS7"/>
    <mergeCell ref="B2:B6"/>
    <mergeCell ref="C2:AQ6"/>
    <mergeCell ref="AR2:AS2"/>
    <mergeCell ref="AR5:AS5"/>
    <mergeCell ref="AR6:AS6"/>
    <mergeCell ref="AQ8:AS8"/>
    <mergeCell ref="B9:B12"/>
    <mergeCell ref="C9:C12"/>
    <mergeCell ref="D9:D12"/>
    <mergeCell ref="E9:E12"/>
    <mergeCell ref="F9:F12"/>
    <mergeCell ref="G9:G12"/>
    <mergeCell ref="H9:H12"/>
    <mergeCell ref="I9:I12"/>
    <mergeCell ref="J9:J12"/>
    <mergeCell ref="AR9:AR12"/>
    <mergeCell ref="AS9:AS12"/>
    <mergeCell ref="K10:R10"/>
    <mergeCell ref="S10:Z10"/>
    <mergeCell ref="AA10:AH10"/>
    <mergeCell ref="AI10:AP10"/>
    <mergeCell ref="K9:AP9"/>
    <mergeCell ref="AQ9:AQ12"/>
    <mergeCell ref="E30:H30"/>
    <mergeCell ref="AM11:AN11"/>
    <mergeCell ref="AO11:AP11"/>
    <mergeCell ref="C21:J21"/>
    <mergeCell ref="C22:D22"/>
    <mergeCell ref="H22:J22"/>
    <mergeCell ref="E26:H26"/>
    <mergeCell ref="E28:H28"/>
    <mergeCell ref="K11:L11"/>
    <mergeCell ref="M11:N11"/>
    <mergeCell ref="U11:V11"/>
    <mergeCell ref="W11:X11"/>
    <mergeCell ref="Y11:Z11"/>
    <mergeCell ref="C13:C14"/>
    <mergeCell ref="B18:AR18"/>
    <mergeCell ref="C20:J20"/>
    <mergeCell ref="B13:B16"/>
    <mergeCell ref="AA11:AB11"/>
    <mergeCell ref="AC11:AD11"/>
    <mergeCell ref="AE11:AF11"/>
    <mergeCell ref="AG11:AH11"/>
    <mergeCell ref="AI11:AJ11"/>
    <mergeCell ref="AK11:AL11"/>
    <mergeCell ref="O11:P11"/>
    <mergeCell ref="Q11:R11"/>
    <mergeCell ref="S11:T11"/>
  </mergeCells>
  <conditionalFormatting sqref="AS13">
    <cfRule type="cellIs" dxfId="80" priority="4" operator="between">
      <formula>0.7</formula>
      <formula>1</formula>
    </cfRule>
    <cfRule type="cellIs" dxfId="79" priority="5" operator="between">
      <formula>0.51</formula>
      <formula>0.69</formula>
    </cfRule>
    <cfRule type="cellIs" dxfId="78" priority="6" operator="between">
      <formula>0</formula>
      <formula>0.5</formula>
    </cfRule>
  </conditionalFormatting>
  <conditionalFormatting sqref="AS14:AS17">
    <cfRule type="cellIs" dxfId="77" priority="1" operator="between">
      <formula>0.7</formula>
      <formula>1</formula>
    </cfRule>
    <cfRule type="cellIs" dxfId="76" priority="2" operator="between">
      <formula>0.51</formula>
      <formula>0.69</formula>
    </cfRule>
    <cfRule type="cellIs" dxfId="75" priority="3" operator="between">
      <formula>0</formula>
      <formula>0.5</formula>
    </cfRule>
  </conditionalFormatting>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B1:AS37"/>
  <sheetViews>
    <sheetView showGridLines="0" zoomScale="70" zoomScaleNormal="70" workbookViewId="0">
      <selection activeCell="C13" sqref="C13"/>
    </sheetView>
  </sheetViews>
  <sheetFormatPr baseColWidth="10" defaultColWidth="17.28515625" defaultRowHeight="15" customHeight="1"/>
  <cols>
    <col min="1" max="1" width="4.28515625" style="203" customWidth="1"/>
    <col min="2" max="2" width="41.7109375" style="200" bestFit="1" customWidth="1"/>
    <col min="3" max="3" width="28.5703125" style="200" customWidth="1"/>
    <col min="4" max="4" width="23.28515625" style="201" customWidth="1"/>
    <col min="5" max="5" width="25" style="200" customWidth="1"/>
    <col min="6" max="6" width="33.28515625" style="200" bestFit="1" customWidth="1"/>
    <col min="7" max="7" width="24" style="200" customWidth="1"/>
    <col min="8" max="8" width="42.85546875" style="200" customWidth="1"/>
    <col min="9" max="9" width="108.140625" style="200" customWidth="1"/>
    <col min="10" max="10" width="27.28515625" style="202" customWidth="1"/>
    <col min="11" max="42" width="14.28515625" style="203" customWidth="1"/>
    <col min="43" max="43" width="14.85546875" style="203" customWidth="1"/>
    <col min="44" max="45" width="15" style="203" customWidth="1"/>
    <col min="46" max="16384" width="17.28515625" style="203"/>
  </cols>
  <sheetData>
    <row r="1" spans="2:45" ht="15" customHeight="1" thickBot="1"/>
    <row r="2" spans="2:45" ht="16.5" customHeight="1">
      <c r="B2" s="788"/>
      <c r="C2" s="882" t="s">
        <v>455</v>
      </c>
      <c r="D2" s="883"/>
      <c r="E2" s="883"/>
      <c r="F2" s="883"/>
      <c r="G2" s="883"/>
      <c r="H2" s="883"/>
      <c r="I2" s="883"/>
      <c r="J2" s="883"/>
      <c r="K2" s="883"/>
      <c r="L2" s="883"/>
      <c r="M2" s="883"/>
      <c r="N2" s="883"/>
      <c r="O2" s="883"/>
      <c r="P2" s="883"/>
      <c r="Q2" s="883"/>
      <c r="R2" s="883"/>
      <c r="S2" s="883"/>
      <c r="T2" s="883"/>
      <c r="U2" s="883"/>
      <c r="V2" s="883"/>
      <c r="W2" s="883"/>
      <c r="X2" s="883"/>
      <c r="Y2" s="883"/>
      <c r="Z2" s="883"/>
      <c r="AA2" s="883"/>
      <c r="AB2" s="883"/>
      <c r="AC2" s="883"/>
      <c r="AD2" s="883"/>
      <c r="AE2" s="883"/>
      <c r="AF2" s="883"/>
      <c r="AG2" s="883"/>
      <c r="AH2" s="883"/>
      <c r="AI2" s="883"/>
      <c r="AJ2" s="883"/>
      <c r="AK2" s="883"/>
      <c r="AL2" s="883"/>
      <c r="AM2" s="883"/>
      <c r="AN2" s="883"/>
      <c r="AO2" s="883"/>
      <c r="AP2" s="883"/>
      <c r="AQ2" s="884"/>
      <c r="AR2" s="891" t="s">
        <v>631</v>
      </c>
      <c r="AS2" s="892"/>
    </row>
    <row r="3" spans="2:45" ht="16.5" customHeight="1">
      <c r="B3" s="789"/>
      <c r="C3" s="885"/>
      <c r="D3" s="886"/>
      <c r="E3" s="886"/>
      <c r="F3" s="886"/>
      <c r="G3" s="886"/>
      <c r="H3" s="886"/>
      <c r="I3" s="886"/>
      <c r="J3" s="886"/>
      <c r="K3" s="886"/>
      <c r="L3" s="886"/>
      <c r="M3" s="886"/>
      <c r="N3" s="886"/>
      <c r="O3" s="886"/>
      <c r="P3" s="886"/>
      <c r="Q3" s="886"/>
      <c r="R3" s="886"/>
      <c r="S3" s="886"/>
      <c r="T3" s="886"/>
      <c r="U3" s="886"/>
      <c r="V3" s="886"/>
      <c r="W3" s="886"/>
      <c r="X3" s="886"/>
      <c r="Y3" s="886"/>
      <c r="Z3" s="886"/>
      <c r="AA3" s="886"/>
      <c r="AB3" s="886"/>
      <c r="AC3" s="886"/>
      <c r="AD3" s="886"/>
      <c r="AE3" s="886"/>
      <c r="AF3" s="886"/>
      <c r="AG3" s="886"/>
      <c r="AH3" s="886"/>
      <c r="AI3" s="886"/>
      <c r="AJ3" s="886"/>
      <c r="AK3" s="886"/>
      <c r="AL3" s="886"/>
      <c r="AM3" s="886"/>
      <c r="AN3" s="886"/>
      <c r="AO3" s="886"/>
      <c r="AP3" s="886"/>
      <c r="AQ3" s="887"/>
      <c r="AR3" s="204" t="s">
        <v>432</v>
      </c>
      <c r="AS3" s="205" t="s">
        <v>433</v>
      </c>
    </row>
    <row r="4" spans="2:45" ht="16.5" customHeight="1">
      <c r="B4" s="789"/>
      <c r="C4" s="885"/>
      <c r="D4" s="886"/>
      <c r="E4" s="886"/>
      <c r="F4" s="886"/>
      <c r="G4" s="886"/>
      <c r="H4" s="886"/>
      <c r="I4" s="886"/>
      <c r="J4" s="886"/>
      <c r="K4" s="886"/>
      <c r="L4" s="886"/>
      <c r="M4" s="886"/>
      <c r="N4" s="886"/>
      <c r="O4" s="886"/>
      <c r="P4" s="886"/>
      <c r="Q4" s="886"/>
      <c r="R4" s="886"/>
      <c r="S4" s="886"/>
      <c r="T4" s="886"/>
      <c r="U4" s="886"/>
      <c r="V4" s="886"/>
      <c r="W4" s="886"/>
      <c r="X4" s="886"/>
      <c r="Y4" s="886"/>
      <c r="Z4" s="886"/>
      <c r="AA4" s="886"/>
      <c r="AB4" s="886"/>
      <c r="AC4" s="886"/>
      <c r="AD4" s="886"/>
      <c r="AE4" s="886"/>
      <c r="AF4" s="886"/>
      <c r="AG4" s="886"/>
      <c r="AH4" s="886"/>
      <c r="AI4" s="886"/>
      <c r="AJ4" s="886"/>
      <c r="AK4" s="886"/>
      <c r="AL4" s="886"/>
      <c r="AM4" s="886"/>
      <c r="AN4" s="886"/>
      <c r="AO4" s="886"/>
      <c r="AP4" s="886"/>
      <c r="AQ4" s="887"/>
      <c r="AR4" s="206">
        <v>3</v>
      </c>
      <c r="AS4" s="207" t="s">
        <v>498</v>
      </c>
    </row>
    <row r="5" spans="2:45" ht="16.5" customHeight="1">
      <c r="B5" s="789"/>
      <c r="C5" s="885"/>
      <c r="D5" s="886"/>
      <c r="E5" s="886"/>
      <c r="F5" s="886"/>
      <c r="G5" s="886"/>
      <c r="H5" s="886"/>
      <c r="I5" s="886"/>
      <c r="J5" s="886"/>
      <c r="K5" s="886"/>
      <c r="L5" s="886"/>
      <c r="M5" s="886"/>
      <c r="N5" s="886"/>
      <c r="O5" s="886"/>
      <c r="P5" s="886"/>
      <c r="Q5" s="886"/>
      <c r="R5" s="886"/>
      <c r="S5" s="886"/>
      <c r="T5" s="886"/>
      <c r="U5" s="886"/>
      <c r="V5" s="886"/>
      <c r="W5" s="886"/>
      <c r="X5" s="886"/>
      <c r="Y5" s="886"/>
      <c r="Z5" s="886"/>
      <c r="AA5" s="886"/>
      <c r="AB5" s="886"/>
      <c r="AC5" s="886"/>
      <c r="AD5" s="886"/>
      <c r="AE5" s="886"/>
      <c r="AF5" s="886"/>
      <c r="AG5" s="886"/>
      <c r="AH5" s="886"/>
      <c r="AI5" s="886"/>
      <c r="AJ5" s="886"/>
      <c r="AK5" s="886"/>
      <c r="AL5" s="886"/>
      <c r="AM5" s="886"/>
      <c r="AN5" s="886"/>
      <c r="AO5" s="886"/>
      <c r="AP5" s="886"/>
      <c r="AQ5" s="887"/>
      <c r="AR5" s="893" t="s">
        <v>434</v>
      </c>
      <c r="AS5" s="894"/>
    </row>
    <row r="6" spans="2:45" ht="16.5" customHeight="1" thickBot="1">
      <c r="B6" s="790"/>
      <c r="C6" s="888"/>
      <c r="D6" s="889"/>
      <c r="E6" s="889"/>
      <c r="F6" s="889"/>
      <c r="G6" s="889"/>
      <c r="H6" s="889"/>
      <c r="I6" s="889"/>
      <c r="J6" s="889"/>
      <c r="K6" s="889"/>
      <c r="L6" s="889"/>
      <c r="M6" s="889"/>
      <c r="N6" s="889"/>
      <c r="O6" s="889"/>
      <c r="P6" s="889"/>
      <c r="Q6" s="889"/>
      <c r="R6" s="889"/>
      <c r="S6" s="889"/>
      <c r="T6" s="889"/>
      <c r="U6" s="889"/>
      <c r="V6" s="889"/>
      <c r="W6" s="889"/>
      <c r="X6" s="889"/>
      <c r="Y6" s="889"/>
      <c r="Z6" s="889"/>
      <c r="AA6" s="889"/>
      <c r="AB6" s="889"/>
      <c r="AC6" s="889"/>
      <c r="AD6" s="889"/>
      <c r="AE6" s="889"/>
      <c r="AF6" s="889"/>
      <c r="AG6" s="889"/>
      <c r="AH6" s="889"/>
      <c r="AI6" s="889"/>
      <c r="AJ6" s="889"/>
      <c r="AK6" s="889"/>
      <c r="AL6" s="889"/>
      <c r="AM6" s="889"/>
      <c r="AN6" s="889"/>
      <c r="AO6" s="889"/>
      <c r="AP6" s="889"/>
      <c r="AQ6" s="890"/>
      <c r="AR6" s="895" t="s">
        <v>496</v>
      </c>
      <c r="AS6" s="896"/>
    </row>
    <row r="7" spans="2:45" ht="14.25" customHeight="1">
      <c r="B7" s="208"/>
      <c r="C7" s="208"/>
      <c r="D7" s="209"/>
      <c r="E7" s="208"/>
      <c r="F7" s="208"/>
      <c r="G7" s="208"/>
      <c r="H7" s="208"/>
      <c r="I7" s="208"/>
      <c r="J7" s="210"/>
      <c r="AR7" s="880"/>
      <c r="AS7" s="881"/>
    </row>
    <row r="8" spans="2:45" ht="15" customHeight="1">
      <c r="B8" s="211"/>
      <c r="C8" s="212"/>
      <c r="D8" s="212"/>
      <c r="E8" s="212"/>
      <c r="F8" s="212"/>
      <c r="G8" s="212"/>
      <c r="H8" s="212"/>
      <c r="I8" s="212"/>
      <c r="J8" s="212"/>
      <c r="K8" s="212"/>
      <c r="L8" s="212"/>
      <c r="M8" s="212"/>
      <c r="N8" s="212"/>
      <c r="O8" s="212"/>
      <c r="P8" s="212"/>
      <c r="Q8" s="212"/>
      <c r="R8" s="212"/>
      <c r="S8" s="212"/>
      <c r="T8" s="212"/>
      <c r="U8" s="212"/>
      <c r="V8" s="212"/>
      <c r="W8" s="212"/>
      <c r="X8" s="212"/>
      <c r="Y8" s="212"/>
      <c r="Z8" s="212"/>
      <c r="AA8" s="212"/>
      <c r="AB8" s="212"/>
      <c r="AC8" s="212"/>
      <c r="AD8" s="212"/>
      <c r="AE8" s="212"/>
      <c r="AF8" s="212"/>
      <c r="AG8" s="212"/>
      <c r="AH8" s="212"/>
      <c r="AI8" s="212"/>
      <c r="AJ8" s="212"/>
      <c r="AK8" s="212"/>
      <c r="AL8" s="212"/>
      <c r="AM8" s="212"/>
      <c r="AN8" s="212"/>
      <c r="AO8" s="212"/>
      <c r="AP8" s="212"/>
      <c r="AQ8" s="897"/>
      <c r="AR8" s="898"/>
      <c r="AS8" s="899"/>
    </row>
    <row r="9" spans="2:45" ht="13.5" customHeight="1">
      <c r="B9" s="900" t="s">
        <v>431</v>
      </c>
      <c r="C9" s="871" t="s">
        <v>430</v>
      </c>
      <c r="D9" s="871" t="s">
        <v>459</v>
      </c>
      <c r="E9" s="871" t="s">
        <v>462</v>
      </c>
      <c r="F9" s="871" t="s">
        <v>463</v>
      </c>
      <c r="G9" s="871" t="s">
        <v>427</v>
      </c>
      <c r="H9" s="871" t="s">
        <v>421</v>
      </c>
      <c r="I9" s="871" t="s">
        <v>491</v>
      </c>
      <c r="J9" s="871" t="s">
        <v>7</v>
      </c>
      <c r="K9" s="873" t="s">
        <v>346</v>
      </c>
      <c r="L9" s="873"/>
      <c r="M9" s="873"/>
      <c r="N9" s="873"/>
      <c r="O9" s="873"/>
      <c r="P9" s="873"/>
      <c r="Q9" s="873"/>
      <c r="R9" s="873"/>
      <c r="S9" s="873"/>
      <c r="T9" s="873"/>
      <c r="U9" s="873"/>
      <c r="V9" s="873"/>
      <c r="W9" s="873"/>
      <c r="X9" s="873"/>
      <c r="Y9" s="873"/>
      <c r="Z9" s="873"/>
      <c r="AA9" s="873"/>
      <c r="AB9" s="873"/>
      <c r="AC9" s="873"/>
      <c r="AD9" s="873"/>
      <c r="AE9" s="873"/>
      <c r="AF9" s="873"/>
      <c r="AG9" s="873"/>
      <c r="AH9" s="873"/>
      <c r="AI9" s="873"/>
      <c r="AJ9" s="873"/>
      <c r="AK9" s="873"/>
      <c r="AL9" s="873"/>
      <c r="AM9" s="873"/>
      <c r="AN9" s="873"/>
      <c r="AO9" s="873"/>
      <c r="AP9" s="873"/>
      <c r="AQ9" s="874" t="s">
        <v>347</v>
      </c>
      <c r="AR9" s="875" t="s">
        <v>348</v>
      </c>
      <c r="AS9" s="870" t="s">
        <v>378</v>
      </c>
    </row>
    <row r="10" spans="2:45" ht="13.5" customHeight="1">
      <c r="B10" s="900"/>
      <c r="C10" s="871"/>
      <c r="D10" s="871"/>
      <c r="E10" s="871"/>
      <c r="F10" s="871"/>
      <c r="G10" s="871"/>
      <c r="H10" s="871"/>
      <c r="I10" s="871"/>
      <c r="J10" s="871"/>
      <c r="K10" s="857" t="s">
        <v>422</v>
      </c>
      <c r="L10" s="857"/>
      <c r="M10" s="857"/>
      <c r="N10" s="857"/>
      <c r="O10" s="857"/>
      <c r="P10" s="857"/>
      <c r="Q10" s="857"/>
      <c r="R10" s="857"/>
      <c r="S10" s="857" t="s">
        <v>423</v>
      </c>
      <c r="T10" s="857"/>
      <c r="U10" s="857"/>
      <c r="V10" s="857"/>
      <c r="W10" s="857"/>
      <c r="X10" s="857"/>
      <c r="Y10" s="857"/>
      <c r="Z10" s="857"/>
      <c r="AA10" s="857" t="s">
        <v>424</v>
      </c>
      <c r="AB10" s="857"/>
      <c r="AC10" s="857"/>
      <c r="AD10" s="857"/>
      <c r="AE10" s="857"/>
      <c r="AF10" s="857"/>
      <c r="AG10" s="857"/>
      <c r="AH10" s="857"/>
      <c r="AI10" s="857" t="s">
        <v>425</v>
      </c>
      <c r="AJ10" s="857"/>
      <c r="AK10" s="857"/>
      <c r="AL10" s="857"/>
      <c r="AM10" s="857"/>
      <c r="AN10" s="857"/>
      <c r="AO10" s="857"/>
      <c r="AP10" s="857"/>
      <c r="AQ10" s="874"/>
      <c r="AR10" s="875"/>
      <c r="AS10" s="870"/>
    </row>
    <row r="11" spans="2:45" ht="17.25" customHeight="1">
      <c r="B11" s="900"/>
      <c r="C11" s="871"/>
      <c r="D11" s="871"/>
      <c r="E11" s="871"/>
      <c r="F11" s="871"/>
      <c r="G11" s="871"/>
      <c r="H11" s="871"/>
      <c r="I11" s="871"/>
      <c r="J11" s="871"/>
      <c r="K11" s="857" t="s">
        <v>353</v>
      </c>
      <c r="L11" s="857"/>
      <c r="M11" s="857" t="s">
        <v>354</v>
      </c>
      <c r="N11" s="857"/>
      <c r="O11" s="868" t="s">
        <v>355</v>
      </c>
      <c r="P11" s="869"/>
      <c r="Q11" s="868" t="s">
        <v>356</v>
      </c>
      <c r="R11" s="869"/>
      <c r="S11" s="857" t="s">
        <v>429</v>
      </c>
      <c r="T11" s="857"/>
      <c r="U11" s="857" t="s">
        <v>358</v>
      </c>
      <c r="V11" s="857"/>
      <c r="W11" s="857" t="s">
        <v>359</v>
      </c>
      <c r="X11" s="857"/>
      <c r="Y11" s="858" t="s">
        <v>356</v>
      </c>
      <c r="Z11" s="859"/>
      <c r="AA11" s="857" t="s">
        <v>360</v>
      </c>
      <c r="AB11" s="857"/>
      <c r="AC11" s="857" t="s">
        <v>361</v>
      </c>
      <c r="AD11" s="857"/>
      <c r="AE11" s="857" t="s">
        <v>362</v>
      </c>
      <c r="AF11" s="857"/>
      <c r="AG11" s="858" t="s">
        <v>356</v>
      </c>
      <c r="AH11" s="859"/>
      <c r="AI11" s="857" t="s">
        <v>363</v>
      </c>
      <c r="AJ11" s="857"/>
      <c r="AK11" s="857" t="s">
        <v>364</v>
      </c>
      <c r="AL11" s="857"/>
      <c r="AM11" s="857" t="s">
        <v>365</v>
      </c>
      <c r="AN11" s="857"/>
      <c r="AO11" s="858" t="s">
        <v>426</v>
      </c>
      <c r="AP11" s="859"/>
      <c r="AQ11" s="874"/>
      <c r="AR11" s="875"/>
      <c r="AS11" s="870"/>
    </row>
    <row r="12" spans="2:45" ht="15.75" customHeight="1" thickBot="1">
      <c r="B12" s="901"/>
      <c r="C12" s="872"/>
      <c r="D12" s="872"/>
      <c r="E12" s="872"/>
      <c r="F12" s="872"/>
      <c r="G12" s="872"/>
      <c r="H12" s="872"/>
      <c r="I12" s="872"/>
      <c r="J12" s="872"/>
      <c r="K12" s="213" t="s">
        <v>366</v>
      </c>
      <c r="L12" s="213" t="s">
        <v>367</v>
      </c>
      <c r="M12" s="213" t="s">
        <v>366</v>
      </c>
      <c r="N12" s="213" t="s">
        <v>367</v>
      </c>
      <c r="O12" s="213" t="s">
        <v>366</v>
      </c>
      <c r="P12" s="213" t="s">
        <v>367</v>
      </c>
      <c r="Q12" s="213" t="s">
        <v>366</v>
      </c>
      <c r="R12" s="213" t="s">
        <v>367</v>
      </c>
      <c r="S12" s="213" t="s">
        <v>366</v>
      </c>
      <c r="T12" s="213" t="s">
        <v>367</v>
      </c>
      <c r="U12" s="213" t="s">
        <v>366</v>
      </c>
      <c r="V12" s="213" t="s">
        <v>367</v>
      </c>
      <c r="W12" s="213" t="s">
        <v>366</v>
      </c>
      <c r="X12" s="213" t="s">
        <v>367</v>
      </c>
      <c r="Y12" s="214" t="s">
        <v>366</v>
      </c>
      <c r="Z12" s="214" t="s">
        <v>367</v>
      </c>
      <c r="AA12" s="213" t="s">
        <v>366</v>
      </c>
      <c r="AB12" s="213" t="s">
        <v>367</v>
      </c>
      <c r="AC12" s="213" t="s">
        <v>366</v>
      </c>
      <c r="AD12" s="213" t="s">
        <v>367</v>
      </c>
      <c r="AE12" s="213" t="s">
        <v>366</v>
      </c>
      <c r="AF12" s="213" t="s">
        <v>367</v>
      </c>
      <c r="AG12" s="214" t="s">
        <v>366</v>
      </c>
      <c r="AH12" s="214" t="s">
        <v>367</v>
      </c>
      <c r="AI12" s="213" t="s">
        <v>366</v>
      </c>
      <c r="AJ12" s="213" t="s">
        <v>367</v>
      </c>
      <c r="AK12" s="213" t="s">
        <v>366</v>
      </c>
      <c r="AL12" s="213" t="s">
        <v>367</v>
      </c>
      <c r="AM12" s="213" t="s">
        <v>366</v>
      </c>
      <c r="AN12" s="213" t="s">
        <v>367</v>
      </c>
      <c r="AO12" s="214" t="s">
        <v>366</v>
      </c>
      <c r="AP12" s="214" t="s">
        <v>367</v>
      </c>
      <c r="AQ12" s="874"/>
      <c r="AR12" s="875"/>
      <c r="AS12" s="870"/>
    </row>
    <row r="13" spans="2:45" ht="270.75">
      <c r="B13" s="854" t="s">
        <v>632</v>
      </c>
      <c r="C13" s="431" t="s">
        <v>890</v>
      </c>
      <c r="D13" s="432">
        <v>1</v>
      </c>
      <c r="E13" s="433" t="s">
        <v>633</v>
      </c>
      <c r="F13" s="433" t="s">
        <v>934</v>
      </c>
      <c r="G13" s="434">
        <v>1</v>
      </c>
      <c r="H13" s="435" t="s">
        <v>634</v>
      </c>
      <c r="I13" s="436" t="s">
        <v>935</v>
      </c>
      <c r="J13" s="435" t="s">
        <v>635</v>
      </c>
      <c r="K13" s="437">
        <v>1</v>
      </c>
      <c r="L13" s="168"/>
      <c r="M13" s="437">
        <v>1</v>
      </c>
      <c r="N13" s="168"/>
      <c r="O13" s="437">
        <v>1</v>
      </c>
      <c r="P13" s="168"/>
      <c r="Q13" s="445">
        <f>(K13+M13+O13)/3</f>
        <v>1</v>
      </c>
      <c r="R13" s="445">
        <f>(L13+N13+P13)/3</f>
        <v>0</v>
      </c>
      <c r="S13" s="437">
        <v>1</v>
      </c>
      <c r="T13" s="168"/>
      <c r="U13" s="437">
        <v>1</v>
      </c>
      <c r="V13" s="168"/>
      <c r="W13" s="437">
        <v>1</v>
      </c>
      <c r="X13" s="168"/>
      <c r="Y13" s="445">
        <f t="shared" ref="Y13:Z18" si="0">(S13+U13+W13)/3</f>
        <v>1</v>
      </c>
      <c r="Z13" s="445">
        <f t="shared" si="0"/>
        <v>0</v>
      </c>
      <c r="AA13" s="437">
        <v>1</v>
      </c>
      <c r="AB13" s="168"/>
      <c r="AC13" s="437">
        <v>1</v>
      </c>
      <c r="AD13" s="168"/>
      <c r="AE13" s="437">
        <v>1</v>
      </c>
      <c r="AF13" s="168"/>
      <c r="AG13" s="445">
        <f t="shared" ref="AG13:AH18" si="1">(AA13+AC13+AE13)/3</f>
        <v>1</v>
      </c>
      <c r="AH13" s="445">
        <f t="shared" si="1"/>
        <v>0</v>
      </c>
      <c r="AI13" s="437">
        <v>1</v>
      </c>
      <c r="AJ13" s="168"/>
      <c r="AK13" s="437">
        <v>1</v>
      </c>
      <c r="AL13" s="168"/>
      <c r="AM13" s="437">
        <v>1</v>
      </c>
      <c r="AN13" s="168"/>
      <c r="AO13" s="445">
        <f t="shared" ref="AO13:AP18" si="2">(AI13+AK13+AM13)/3</f>
        <v>1</v>
      </c>
      <c r="AP13" s="445">
        <f t="shared" si="2"/>
        <v>0</v>
      </c>
      <c r="AQ13" s="445">
        <f t="shared" ref="AQ13:AR18" si="3">(Q13+Y13+AG13+AO13)/4</f>
        <v>1</v>
      </c>
      <c r="AR13" s="445">
        <f t="shared" si="3"/>
        <v>0</v>
      </c>
      <c r="AS13" s="449">
        <f t="shared" ref="AS13:AS25" si="4">IF(AND(AR13&gt;0,AQ13&gt;0),AR13/AQ13,0)</f>
        <v>0</v>
      </c>
    </row>
    <row r="14" spans="2:45" ht="156.75">
      <c r="B14" s="855"/>
      <c r="C14" s="431" t="s">
        <v>968</v>
      </c>
      <c r="D14" s="432">
        <v>0.9</v>
      </c>
      <c r="E14" s="438" t="s">
        <v>636</v>
      </c>
      <c r="F14" s="439" t="s">
        <v>637</v>
      </c>
      <c r="G14" s="440">
        <v>0.9</v>
      </c>
      <c r="H14" s="418" t="s">
        <v>638</v>
      </c>
      <c r="I14" s="441" t="s">
        <v>639</v>
      </c>
      <c r="J14" s="418" t="s">
        <v>640</v>
      </c>
      <c r="K14" s="437">
        <v>0.9</v>
      </c>
      <c r="L14" s="168"/>
      <c r="M14" s="437">
        <v>0.9</v>
      </c>
      <c r="N14" s="168"/>
      <c r="O14" s="437">
        <v>0.9</v>
      </c>
      <c r="P14" s="168"/>
      <c r="Q14" s="445">
        <f t="shared" ref="Q14:R17" si="5">(K14+M14+O14)/3</f>
        <v>0.9</v>
      </c>
      <c r="R14" s="445">
        <f t="shared" si="5"/>
        <v>0</v>
      </c>
      <c r="S14" s="437">
        <v>0.9</v>
      </c>
      <c r="T14" s="168"/>
      <c r="U14" s="437">
        <v>0.9</v>
      </c>
      <c r="V14" s="168"/>
      <c r="W14" s="437">
        <v>0.9</v>
      </c>
      <c r="X14" s="168"/>
      <c r="Y14" s="445">
        <f t="shared" si="0"/>
        <v>0.9</v>
      </c>
      <c r="Z14" s="445">
        <f t="shared" si="0"/>
        <v>0</v>
      </c>
      <c r="AA14" s="437">
        <v>0.9</v>
      </c>
      <c r="AB14" s="168"/>
      <c r="AC14" s="437">
        <v>0.9</v>
      </c>
      <c r="AD14" s="168"/>
      <c r="AE14" s="437">
        <v>0.9</v>
      </c>
      <c r="AF14" s="168"/>
      <c r="AG14" s="445">
        <f t="shared" si="1"/>
        <v>0.9</v>
      </c>
      <c r="AH14" s="445">
        <f t="shared" si="1"/>
        <v>0</v>
      </c>
      <c r="AI14" s="437">
        <v>0.9</v>
      </c>
      <c r="AJ14" s="168"/>
      <c r="AK14" s="437">
        <v>0.9</v>
      </c>
      <c r="AL14" s="168"/>
      <c r="AM14" s="437">
        <v>0.9</v>
      </c>
      <c r="AN14" s="168"/>
      <c r="AO14" s="445">
        <f t="shared" si="2"/>
        <v>0.9</v>
      </c>
      <c r="AP14" s="445">
        <f t="shared" si="2"/>
        <v>0</v>
      </c>
      <c r="AQ14" s="445">
        <f t="shared" si="3"/>
        <v>0.9</v>
      </c>
      <c r="AR14" s="445">
        <f t="shared" si="3"/>
        <v>0</v>
      </c>
      <c r="AS14" s="449">
        <f t="shared" si="4"/>
        <v>0</v>
      </c>
    </row>
    <row r="15" spans="2:45" ht="162" customHeight="1">
      <c r="B15" s="855"/>
      <c r="C15" s="878" t="s">
        <v>891</v>
      </c>
      <c r="D15" s="432">
        <v>1</v>
      </c>
      <c r="E15" s="438" t="s">
        <v>641</v>
      </c>
      <c r="F15" s="439" t="s">
        <v>642</v>
      </c>
      <c r="G15" s="440">
        <v>1</v>
      </c>
      <c r="H15" s="418" t="s">
        <v>643</v>
      </c>
      <c r="I15" s="441" t="s">
        <v>644</v>
      </c>
      <c r="J15" s="418" t="s">
        <v>640</v>
      </c>
      <c r="K15" s="437">
        <v>1</v>
      </c>
      <c r="L15" s="168"/>
      <c r="M15" s="437">
        <v>1</v>
      </c>
      <c r="N15" s="168"/>
      <c r="O15" s="437">
        <v>1</v>
      </c>
      <c r="P15" s="168"/>
      <c r="Q15" s="445">
        <f t="shared" si="5"/>
        <v>1</v>
      </c>
      <c r="R15" s="445">
        <f t="shared" si="5"/>
        <v>0</v>
      </c>
      <c r="S15" s="437">
        <v>1</v>
      </c>
      <c r="T15" s="168"/>
      <c r="U15" s="437">
        <v>1</v>
      </c>
      <c r="V15" s="168"/>
      <c r="W15" s="437">
        <v>1</v>
      </c>
      <c r="X15" s="168"/>
      <c r="Y15" s="445">
        <f t="shared" si="0"/>
        <v>1</v>
      </c>
      <c r="Z15" s="445">
        <f t="shared" si="0"/>
        <v>0</v>
      </c>
      <c r="AA15" s="437">
        <v>1</v>
      </c>
      <c r="AB15" s="168"/>
      <c r="AC15" s="437">
        <v>1</v>
      </c>
      <c r="AD15" s="168"/>
      <c r="AE15" s="437">
        <v>1</v>
      </c>
      <c r="AF15" s="168"/>
      <c r="AG15" s="445">
        <f t="shared" si="1"/>
        <v>1</v>
      </c>
      <c r="AH15" s="445">
        <f t="shared" si="1"/>
        <v>0</v>
      </c>
      <c r="AI15" s="437">
        <v>1</v>
      </c>
      <c r="AJ15" s="168"/>
      <c r="AK15" s="437">
        <v>1</v>
      </c>
      <c r="AL15" s="168"/>
      <c r="AM15" s="437">
        <v>1</v>
      </c>
      <c r="AN15" s="168"/>
      <c r="AO15" s="445">
        <f t="shared" si="2"/>
        <v>1</v>
      </c>
      <c r="AP15" s="445">
        <f t="shared" si="2"/>
        <v>0</v>
      </c>
      <c r="AQ15" s="445">
        <f t="shared" si="3"/>
        <v>1</v>
      </c>
      <c r="AR15" s="445">
        <f t="shared" si="3"/>
        <v>0</v>
      </c>
      <c r="AS15" s="449">
        <f t="shared" si="4"/>
        <v>0</v>
      </c>
    </row>
    <row r="16" spans="2:45" ht="150.75" thickBot="1">
      <c r="B16" s="855"/>
      <c r="C16" s="879"/>
      <c r="D16" s="432">
        <v>1</v>
      </c>
      <c r="E16" s="438" t="s">
        <v>645</v>
      </c>
      <c r="F16" s="439" t="s">
        <v>646</v>
      </c>
      <c r="G16" s="440">
        <v>1</v>
      </c>
      <c r="H16" s="418" t="s">
        <v>643</v>
      </c>
      <c r="I16" s="441" t="s">
        <v>644</v>
      </c>
      <c r="J16" s="418" t="s">
        <v>640</v>
      </c>
      <c r="K16" s="437">
        <v>1</v>
      </c>
      <c r="L16" s="168"/>
      <c r="M16" s="437">
        <v>1</v>
      </c>
      <c r="N16" s="168"/>
      <c r="O16" s="437">
        <v>1</v>
      </c>
      <c r="P16" s="168"/>
      <c r="Q16" s="445">
        <f t="shared" si="5"/>
        <v>1</v>
      </c>
      <c r="R16" s="445">
        <f t="shared" si="5"/>
        <v>0</v>
      </c>
      <c r="S16" s="437">
        <v>1</v>
      </c>
      <c r="T16" s="168"/>
      <c r="U16" s="437">
        <v>1</v>
      </c>
      <c r="V16" s="168"/>
      <c r="W16" s="437">
        <v>1</v>
      </c>
      <c r="X16" s="168"/>
      <c r="Y16" s="445">
        <f t="shared" si="0"/>
        <v>1</v>
      </c>
      <c r="Z16" s="445">
        <f t="shared" si="0"/>
        <v>0</v>
      </c>
      <c r="AA16" s="437">
        <v>1</v>
      </c>
      <c r="AB16" s="168"/>
      <c r="AC16" s="437">
        <v>1</v>
      </c>
      <c r="AD16" s="168"/>
      <c r="AE16" s="437">
        <v>1</v>
      </c>
      <c r="AF16" s="168"/>
      <c r="AG16" s="445">
        <f t="shared" si="1"/>
        <v>1</v>
      </c>
      <c r="AH16" s="445">
        <f t="shared" si="1"/>
        <v>0</v>
      </c>
      <c r="AI16" s="437">
        <v>1</v>
      </c>
      <c r="AJ16" s="168"/>
      <c r="AK16" s="437">
        <v>1</v>
      </c>
      <c r="AL16" s="168"/>
      <c r="AM16" s="437">
        <v>1</v>
      </c>
      <c r="AN16" s="168"/>
      <c r="AO16" s="445">
        <f t="shared" si="2"/>
        <v>1</v>
      </c>
      <c r="AP16" s="445">
        <f t="shared" si="2"/>
        <v>0</v>
      </c>
      <c r="AQ16" s="445">
        <f t="shared" si="3"/>
        <v>1</v>
      </c>
      <c r="AR16" s="445">
        <f t="shared" si="3"/>
        <v>0</v>
      </c>
      <c r="AS16" s="449">
        <f t="shared" si="4"/>
        <v>0</v>
      </c>
    </row>
    <row r="17" spans="2:45" ht="159" customHeight="1" thickTop="1">
      <c r="B17" s="855"/>
      <c r="C17" s="876" t="s">
        <v>967</v>
      </c>
      <c r="D17" s="432">
        <v>1</v>
      </c>
      <c r="E17" s="438" t="s">
        <v>892</v>
      </c>
      <c r="F17" s="439" t="s">
        <v>647</v>
      </c>
      <c r="G17" s="440">
        <v>1</v>
      </c>
      <c r="H17" s="418" t="s">
        <v>648</v>
      </c>
      <c r="I17" s="441" t="s">
        <v>649</v>
      </c>
      <c r="J17" s="418" t="s">
        <v>640</v>
      </c>
      <c r="K17" s="437">
        <v>1</v>
      </c>
      <c r="L17" s="168"/>
      <c r="M17" s="437">
        <v>1</v>
      </c>
      <c r="N17" s="168"/>
      <c r="O17" s="437">
        <v>1</v>
      </c>
      <c r="P17" s="168"/>
      <c r="Q17" s="445">
        <f t="shared" si="5"/>
        <v>1</v>
      </c>
      <c r="R17" s="445">
        <f t="shared" si="5"/>
        <v>0</v>
      </c>
      <c r="S17" s="437">
        <v>1</v>
      </c>
      <c r="T17" s="168"/>
      <c r="U17" s="437">
        <v>1</v>
      </c>
      <c r="V17" s="168"/>
      <c r="W17" s="437">
        <v>1</v>
      </c>
      <c r="X17" s="168"/>
      <c r="Y17" s="445">
        <f t="shared" si="0"/>
        <v>1</v>
      </c>
      <c r="Z17" s="445">
        <f t="shared" si="0"/>
        <v>0</v>
      </c>
      <c r="AA17" s="437">
        <v>1</v>
      </c>
      <c r="AB17" s="168"/>
      <c r="AC17" s="437">
        <v>1</v>
      </c>
      <c r="AD17" s="168"/>
      <c r="AE17" s="437">
        <v>1</v>
      </c>
      <c r="AF17" s="168"/>
      <c r="AG17" s="445">
        <f t="shared" si="1"/>
        <v>1</v>
      </c>
      <c r="AH17" s="445">
        <f t="shared" si="1"/>
        <v>0</v>
      </c>
      <c r="AI17" s="437">
        <v>1</v>
      </c>
      <c r="AJ17" s="168"/>
      <c r="AK17" s="437">
        <v>1</v>
      </c>
      <c r="AL17" s="168"/>
      <c r="AM17" s="437">
        <v>1</v>
      </c>
      <c r="AN17" s="168"/>
      <c r="AO17" s="445">
        <f t="shared" si="2"/>
        <v>1</v>
      </c>
      <c r="AP17" s="445">
        <f t="shared" si="2"/>
        <v>0</v>
      </c>
      <c r="AQ17" s="445">
        <f t="shared" si="3"/>
        <v>1</v>
      </c>
      <c r="AR17" s="445">
        <f t="shared" si="3"/>
        <v>0</v>
      </c>
      <c r="AS17" s="449">
        <f t="shared" si="4"/>
        <v>0</v>
      </c>
    </row>
    <row r="18" spans="2:45" ht="163.5" customHeight="1">
      <c r="B18" s="855"/>
      <c r="C18" s="877"/>
      <c r="D18" s="432">
        <v>0.7</v>
      </c>
      <c r="E18" s="438" t="s">
        <v>893</v>
      </c>
      <c r="F18" s="439" t="s">
        <v>650</v>
      </c>
      <c r="G18" s="440">
        <v>0.7</v>
      </c>
      <c r="H18" s="418" t="s">
        <v>648</v>
      </c>
      <c r="I18" s="441" t="s">
        <v>649</v>
      </c>
      <c r="J18" s="418" t="s">
        <v>640</v>
      </c>
      <c r="K18" s="437">
        <v>0.7</v>
      </c>
      <c r="L18" s="168"/>
      <c r="M18" s="437">
        <v>0.7</v>
      </c>
      <c r="N18" s="168"/>
      <c r="O18" s="437">
        <v>0.7</v>
      </c>
      <c r="P18" s="168"/>
      <c r="Q18" s="445">
        <f>(K18+M18+O18)/3</f>
        <v>0.69999999999999984</v>
      </c>
      <c r="R18" s="445">
        <f>(L18+N18+P18)/3</f>
        <v>0</v>
      </c>
      <c r="S18" s="437">
        <v>0.7</v>
      </c>
      <c r="T18" s="168"/>
      <c r="U18" s="437">
        <v>0.7</v>
      </c>
      <c r="V18" s="168"/>
      <c r="W18" s="437">
        <v>0.7</v>
      </c>
      <c r="X18" s="168"/>
      <c r="Y18" s="445">
        <f t="shared" si="0"/>
        <v>0.69999999999999984</v>
      </c>
      <c r="Z18" s="445">
        <f t="shared" si="0"/>
        <v>0</v>
      </c>
      <c r="AA18" s="437">
        <v>0.7</v>
      </c>
      <c r="AB18" s="168"/>
      <c r="AC18" s="437">
        <v>0.7</v>
      </c>
      <c r="AD18" s="168"/>
      <c r="AE18" s="437">
        <v>0.7</v>
      </c>
      <c r="AF18" s="168"/>
      <c r="AG18" s="445">
        <f t="shared" si="1"/>
        <v>0.69999999999999984</v>
      </c>
      <c r="AH18" s="445">
        <f t="shared" si="1"/>
        <v>0</v>
      </c>
      <c r="AI18" s="437">
        <v>0.7</v>
      </c>
      <c r="AJ18" s="168"/>
      <c r="AK18" s="437">
        <v>0.7</v>
      </c>
      <c r="AL18" s="168"/>
      <c r="AM18" s="437">
        <v>0.7</v>
      </c>
      <c r="AN18" s="168"/>
      <c r="AO18" s="445">
        <f t="shared" si="2"/>
        <v>0.69999999999999984</v>
      </c>
      <c r="AP18" s="445">
        <f t="shared" si="2"/>
        <v>0</v>
      </c>
      <c r="AQ18" s="445">
        <f t="shared" si="3"/>
        <v>0.69999999999999984</v>
      </c>
      <c r="AR18" s="445">
        <f t="shared" si="3"/>
        <v>0</v>
      </c>
      <c r="AS18" s="449"/>
    </row>
    <row r="19" spans="2:45" ht="150" customHeight="1">
      <c r="B19" s="855"/>
      <c r="C19" s="431" t="s">
        <v>894</v>
      </c>
      <c r="D19" s="432">
        <v>1</v>
      </c>
      <c r="E19" s="438" t="s">
        <v>651</v>
      </c>
      <c r="F19" s="442" t="s">
        <v>652</v>
      </c>
      <c r="G19" s="440">
        <v>1</v>
      </c>
      <c r="H19" s="418" t="s">
        <v>653</v>
      </c>
      <c r="I19" s="441" t="s">
        <v>654</v>
      </c>
      <c r="J19" s="418" t="s">
        <v>655</v>
      </c>
      <c r="K19" s="301">
        <v>0</v>
      </c>
      <c r="L19" s="168"/>
      <c r="M19" s="301">
        <v>0</v>
      </c>
      <c r="N19" s="168"/>
      <c r="O19" s="301">
        <v>0</v>
      </c>
      <c r="P19" s="168"/>
      <c r="Q19" s="445">
        <f t="shared" ref="Q19:R22" si="6">(K19+M19+O19)</f>
        <v>0</v>
      </c>
      <c r="R19" s="445">
        <f t="shared" si="6"/>
        <v>0</v>
      </c>
      <c r="S19" s="437">
        <v>0.4</v>
      </c>
      <c r="T19" s="168"/>
      <c r="U19" s="301">
        <v>0</v>
      </c>
      <c r="V19" s="168"/>
      <c r="W19" s="301">
        <v>0</v>
      </c>
      <c r="X19" s="168"/>
      <c r="Y19" s="445">
        <f t="shared" ref="Y19:Z22" si="7">(S19+U19+W19)</f>
        <v>0.4</v>
      </c>
      <c r="Z19" s="445">
        <f t="shared" si="7"/>
        <v>0</v>
      </c>
      <c r="AA19" s="301">
        <v>0</v>
      </c>
      <c r="AB19" s="168"/>
      <c r="AC19" s="301">
        <v>0</v>
      </c>
      <c r="AD19" s="168"/>
      <c r="AE19" s="437">
        <v>0.2</v>
      </c>
      <c r="AF19" s="168"/>
      <c r="AG19" s="445">
        <f t="shared" ref="AG19:AH22" si="8">(AA19+AC19+AE19)</f>
        <v>0.2</v>
      </c>
      <c r="AH19" s="445">
        <f t="shared" si="8"/>
        <v>0</v>
      </c>
      <c r="AI19" s="301">
        <v>0</v>
      </c>
      <c r="AJ19" s="168"/>
      <c r="AK19" s="301">
        <v>0</v>
      </c>
      <c r="AL19" s="168"/>
      <c r="AM19" s="437">
        <v>0.4</v>
      </c>
      <c r="AN19" s="168"/>
      <c r="AO19" s="445">
        <f t="shared" ref="AO19:AP22" si="9">(AI19+AK19+AM19)</f>
        <v>0.4</v>
      </c>
      <c r="AP19" s="445">
        <f t="shared" si="9"/>
        <v>0</v>
      </c>
      <c r="AQ19" s="445">
        <f>(Q19+Y19+AG19+AO19)</f>
        <v>1</v>
      </c>
      <c r="AR19" s="445">
        <f>(R19+Z19+AH19+AP19)</f>
        <v>0</v>
      </c>
      <c r="AS19" s="449">
        <f t="shared" si="4"/>
        <v>0</v>
      </c>
    </row>
    <row r="20" spans="2:45" ht="180">
      <c r="B20" s="855"/>
      <c r="C20" s="431" t="s">
        <v>895</v>
      </c>
      <c r="D20" s="432">
        <v>1</v>
      </c>
      <c r="E20" s="438" t="s">
        <v>656</v>
      </c>
      <c r="F20" s="442" t="s">
        <v>657</v>
      </c>
      <c r="G20" s="440">
        <v>1</v>
      </c>
      <c r="H20" s="418" t="s">
        <v>658</v>
      </c>
      <c r="I20" s="441" t="s">
        <v>659</v>
      </c>
      <c r="J20" s="418" t="s">
        <v>655</v>
      </c>
      <c r="K20" s="301">
        <v>0</v>
      </c>
      <c r="L20" s="168"/>
      <c r="M20" s="301">
        <v>0</v>
      </c>
      <c r="N20" s="168"/>
      <c r="O20" s="301">
        <v>0</v>
      </c>
      <c r="P20" s="168"/>
      <c r="Q20" s="445">
        <f t="shared" si="6"/>
        <v>0</v>
      </c>
      <c r="R20" s="445">
        <f t="shared" si="6"/>
        <v>0</v>
      </c>
      <c r="S20" s="437">
        <v>0.4</v>
      </c>
      <c r="T20" s="168"/>
      <c r="U20" s="301">
        <v>0</v>
      </c>
      <c r="V20" s="168"/>
      <c r="W20" s="301">
        <v>0</v>
      </c>
      <c r="X20" s="168"/>
      <c r="Y20" s="445">
        <f t="shared" si="7"/>
        <v>0.4</v>
      </c>
      <c r="Z20" s="445">
        <f t="shared" si="7"/>
        <v>0</v>
      </c>
      <c r="AA20" s="301">
        <v>0</v>
      </c>
      <c r="AB20" s="168"/>
      <c r="AC20" s="301">
        <v>0</v>
      </c>
      <c r="AD20" s="168"/>
      <c r="AE20" s="437">
        <v>0.2</v>
      </c>
      <c r="AF20" s="168"/>
      <c r="AG20" s="445">
        <f t="shared" si="8"/>
        <v>0.2</v>
      </c>
      <c r="AH20" s="445">
        <f t="shared" si="8"/>
        <v>0</v>
      </c>
      <c r="AI20" s="301">
        <v>0</v>
      </c>
      <c r="AJ20" s="168"/>
      <c r="AK20" s="301">
        <v>0</v>
      </c>
      <c r="AL20" s="168"/>
      <c r="AM20" s="437">
        <v>0.4</v>
      </c>
      <c r="AN20" s="168"/>
      <c r="AO20" s="445">
        <f t="shared" si="9"/>
        <v>0.4</v>
      </c>
      <c r="AP20" s="445">
        <f t="shared" si="9"/>
        <v>0</v>
      </c>
      <c r="AQ20" s="445">
        <f>(Q20+Y20+AG20+AO20)</f>
        <v>1</v>
      </c>
      <c r="AR20" s="445">
        <f>(R20+Z20+AH20+AP20)</f>
        <v>0</v>
      </c>
      <c r="AS20" s="449">
        <f t="shared" si="4"/>
        <v>0</v>
      </c>
    </row>
    <row r="21" spans="2:45" ht="180">
      <c r="B21" s="855"/>
      <c r="C21" s="431" t="s">
        <v>896</v>
      </c>
      <c r="D21" s="432">
        <v>1</v>
      </c>
      <c r="E21" s="438" t="s">
        <v>660</v>
      </c>
      <c r="F21" s="442" t="s">
        <v>661</v>
      </c>
      <c r="G21" s="440">
        <v>1</v>
      </c>
      <c r="H21" s="418" t="s">
        <v>658</v>
      </c>
      <c r="I21" s="441" t="s">
        <v>662</v>
      </c>
      <c r="J21" s="418" t="s">
        <v>655</v>
      </c>
      <c r="K21" s="301">
        <v>0</v>
      </c>
      <c r="L21" s="168"/>
      <c r="M21" s="301">
        <v>0</v>
      </c>
      <c r="N21" s="168"/>
      <c r="O21" s="301">
        <v>0</v>
      </c>
      <c r="P21" s="168"/>
      <c r="Q21" s="445">
        <f t="shared" si="6"/>
        <v>0</v>
      </c>
      <c r="R21" s="445">
        <f t="shared" si="6"/>
        <v>0</v>
      </c>
      <c r="S21" s="437">
        <v>0.4</v>
      </c>
      <c r="T21" s="168"/>
      <c r="U21" s="301">
        <v>0</v>
      </c>
      <c r="V21" s="168"/>
      <c r="W21" s="301">
        <v>0</v>
      </c>
      <c r="X21" s="168"/>
      <c r="Y21" s="445">
        <f t="shared" si="7"/>
        <v>0.4</v>
      </c>
      <c r="Z21" s="445">
        <f t="shared" si="7"/>
        <v>0</v>
      </c>
      <c r="AA21" s="301">
        <v>0</v>
      </c>
      <c r="AB21" s="168"/>
      <c r="AC21" s="301">
        <v>0</v>
      </c>
      <c r="AD21" s="168"/>
      <c r="AE21" s="437">
        <v>0.2</v>
      </c>
      <c r="AF21" s="168"/>
      <c r="AG21" s="445">
        <f t="shared" si="8"/>
        <v>0.2</v>
      </c>
      <c r="AH21" s="445">
        <f t="shared" si="8"/>
        <v>0</v>
      </c>
      <c r="AI21" s="301">
        <v>0</v>
      </c>
      <c r="AJ21" s="168"/>
      <c r="AK21" s="301">
        <v>0</v>
      </c>
      <c r="AL21" s="168"/>
      <c r="AM21" s="437">
        <v>0.4</v>
      </c>
      <c r="AN21" s="168"/>
      <c r="AO21" s="445">
        <f t="shared" si="9"/>
        <v>0.4</v>
      </c>
      <c r="AP21" s="445">
        <f t="shared" si="9"/>
        <v>0</v>
      </c>
      <c r="AQ21" s="445">
        <f>Q21+Y21+AG21+AO21</f>
        <v>1</v>
      </c>
      <c r="AR21" s="445">
        <f>R21+Z21+AH21+AP21</f>
        <v>0</v>
      </c>
      <c r="AS21" s="449">
        <f t="shared" si="4"/>
        <v>0</v>
      </c>
    </row>
    <row r="22" spans="2:45" ht="198.75" customHeight="1">
      <c r="B22" s="855"/>
      <c r="C22" s="431" t="s">
        <v>897</v>
      </c>
      <c r="D22" s="432">
        <v>1</v>
      </c>
      <c r="E22" s="438" t="s">
        <v>663</v>
      </c>
      <c r="F22" s="442" t="s">
        <v>664</v>
      </c>
      <c r="G22" s="440">
        <v>1</v>
      </c>
      <c r="H22" s="418" t="s">
        <v>665</v>
      </c>
      <c r="I22" s="441" t="s">
        <v>666</v>
      </c>
      <c r="J22" s="418" t="s">
        <v>655</v>
      </c>
      <c r="K22" s="301">
        <v>0</v>
      </c>
      <c r="L22" s="168"/>
      <c r="M22" s="301">
        <v>0</v>
      </c>
      <c r="N22" s="168"/>
      <c r="O22" s="301">
        <v>0</v>
      </c>
      <c r="P22" s="168"/>
      <c r="Q22" s="445">
        <f t="shared" si="6"/>
        <v>0</v>
      </c>
      <c r="R22" s="445">
        <f t="shared" si="6"/>
        <v>0</v>
      </c>
      <c r="S22" s="437">
        <v>0.4</v>
      </c>
      <c r="T22" s="168"/>
      <c r="U22" s="301">
        <v>0</v>
      </c>
      <c r="V22" s="168"/>
      <c r="W22" s="301">
        <v>0</v>
      </c>
      <c r="X22" s="168"/>
      <c r="Y22" s="445">
        <f t="shared" si="7"/>
        <v>0.4</v>
      </c>
      <c r="Z22" s="445">
        <f t="shared" si="7"/>
        <v>0</v>
      </c>
      <c r="AA22" s="301">
        <v>0</v>
      </c>
      <c r="AB22" s="168"/>
      <c r="AC22" s="301">
        <v>0</v>
      </c>
      <c r="AD22" s="168"/>
      <c r="AE22" s="437">
        <v>0.2</v>
      </c>
      <c r="AF22" s="168"/>
      <c r="AG22" s="445">
        <f t="shared" si="8"/>
        <v>0.2</v>
      </c>
      <c r="AH22" s="445">
        <f t="shared" si="8"/>
        <v>0</v>
      </c>
      <c r="AI22" s="301">
        <v>0</v>
      </c>
      <c r="AJ22" s="168"/>
      <c r="AK22" s="301">
        <v>0</v>
      </c>
      <c r="AL22" s="168"/>
      <c r="AM22" s="437">
        <v>0.4</v>
      </c>
      <c r="AN22" s="168"/>
      <c r="AO22" s="445">
        <f t="shared" si="9"/>
        <v>0.4</v>
      </c>
      <c r="AP22" s="445">
        <f t="shared" si="9"/>
        <v>0</v>
      </c>
      <c r="AQ22" s="445">
        <f>(Q22+Y22+AG22+AO22)</f>
        <v>1</v>
      </c>
      <c r="AR22" s="445">
        <f>(R22+Z22+AH22+AP22)</f>
        <v>0</v>
      </c>
      <c r="AS22" s="449">
        <f t="shared" si="4"/>
        <v>0</v>
      </c>
    </row>
    <row r="23" spans="2:45" ht="256.5">
      <c r="B23" s="855"/>
      <c r="C23" s="431" t="s">
        <v>898</v>
      </c>
      <c r="D23" s="442">
        <v>62</v>
      </c>
      <c r="E23" s="438" t="s">
        <v>667</v>
      </c>
      <c r="F23" s="439" t="s">
        <v>668</v>
      </c>
      <c r="G23" s="442">
        <v>62</v>
      </c>
      <c r="H23" s="418" t="s">
        <v>1004</v>
      </c>
      <c r="I23" s="441" t="s">
        <v>669</v>
      </c>
      <c r="J23" s="418" t="s">
        <v>635</v>
      </c>
      <c r="K23" s="301">
        <v>0</v>
      </c>
      <c r="L23" s="168">
        <v>0</v>
      </c>
      <c r="M23" s="301">
        <v>0</v>
      </c>
      <c r="N23" s="168">
        <v>0</v>
      </c>
      <c r="O23" s="301">
        <v>19</v>
      </c>
      <c r="P23" s="168">
        <v>0</v>
      </c>
      <c r="Q23" s="446">
        <f>K23+M23+O23</f>
        <v>19</v>
      </c>
      <c r="R23" s="447">
        <f>L23+N23+P23</f>
        <v>0</v>
      </c>
      <c r="S23" s="301">
        <v>0</v>
      </c>
      <c r="T23" s="168">
        <v>0</v>
      </c>
      <c r="U23" s="301">
        <v>0</v>
      </c>
      <c r="V23" s="168">
        <v>0</v>
      </c>
      <c r="W23" s="301">
        <v>11</v>
      </c>
      <c r="X23" s="168">
        <v>0</v>
      </c>
      <c r="Y23" s="446">
        <f>S23+U23+W23</f>
        <v>11</v>
      </c>
      <c r="Z23" s="447">
        <f>T23+V23+X23</f>
        <v>0</v>
      </c>
      <c r="AA23" s="301">
        <v>0</v>
      </c>
      <c r="AB23" s="168">
        <v>0</v>
      </c>
      <c r="AC23" s="301">
        <v>0</v>
      </c>
      <c r="AD23" s="168">
        <v>0</v>
      </c>
      <c r="AE23" s="301">
        <v>16</v>
      </c>
      <c r="AF23" s="168">
        <v>0</v>
      </c>
      <c r="AG23" s="446">
        <f>AA23+AC23+AE23</f>
        <v>16</v>
      </c>
      <c r="AH23" s="447">
        <f>AB23+AD23+AF23</f>
        <v>0</v>
      </c>
      <c r="AI23" s="301">
        <v>0</v>
      </c>
      <c r="AJ23" s="168">
        <v>0</v>
      </c>
      <c r="AK23" s="301">
        <v>0</v>
      </c>
      <c r="AL23" s="168">
        <v>0</v>
      </c>
      <c r="AM23" s="301">
        <v>16</v>
      </c>
      <c r="AN23" s="168">
        <v>0</v>
      </c>
      <c r="AO23" s="446">
        <f>AI23+AK23+AM23</f>
        <v>16</v>
      </c>
      <c r="AP23" s="447">
        <f>AJ23+AL23+AN23</f>
        <v>0</v>
      </c>
      <c r="AQ23" s="450">
        <f>Q23+Y23+AG23+AO23</f>
        <v>62</v>
      </c>
      <c r="AR23" s="451">
        <f>R23+Z23+AH23+AP23</f>
        <v>0</v>
      </c>
      <c r="AS23" s="449">
        <f t="shared" si="4"/>
        <v>0</v>
      </c>
    </row>
    <row r="24" spans="2:45" ht="270.75">
      <c r="B24" s="855"/>
      <c r="C24" s="431" t="s">
        <v>899</v>
      </c>
      <c r="D24" s="432">
        <v>0.9</v>
      </c>
      <c r="E24" s="438" t="s">
        <v>670</v>
      </c>
      <c r="F24" s="443" t="s">
        <v>671</v>
      </c>
      <c r="G24" s="432">
        <v>0.9</v>
      </c>
      <c r="H24" s="418" t="s">
        <v>672</v>
      </c>
      <c r="I24" s="441" t="s">
        <v>673</v>
      </c>
      <c r="J24" s="418" t="s">
        <v>640</v>
      </c>
      <c r="K24" s="437">
        <v>0.9</v>
      </c>
      <c r="L24" s="168"/>
      <c r="M24" s="437">
        <v>0.9</v>
      </c>
      <c r="N24" s="168"/>
      <c r="O24" s="437">
        <v>0.9</v>
      </c>
      <c r="P24" s="168"/>
      <c r="Q24" s="445">
        <f>(K24+M24+O24)/3</f>
        <v>0.9</v>
      </c>
      <c r="R24" s="445">
        <f>(L24+N24+P24)/3</f>
        <v>0</v>
      </c>
      <c r="S24" s="437">
        <v>0.9</v>
      </c>
      <c r="T24" s="168"/>
      <c r="U24" s="437">
        <v>0.9</v>
      </c>
      <c r="V24" s="168"/>
      <c r="W24" s="437">
        <v>0.9</v>
      </c>
      <c r="X24" s="168"/>
      <c r="Y24" s="445">
        <f>(S24+U24+W24)/3</f>
        <v>0.9</v>
      </c>
      <c r="Z24" s="445">
        <f>(T24+V24+X24)/3</f>
        <v>0</v>
      </c>
      <c r="AA24" s="437">
        <v>0.9</v>
      </c>
      <c r="AB24" s="168"/>
      <c r="AC24" s="437">
        <v>0.9</v>
      </c>
      <c r="AD24" s="168"/>
      <c r="AE24" s="437">
        <v>0.9</v>
      </c>
      <c r="AF24" s="168"/>
      <c r="AG24" s="445">
        <f>(AA24+AC24+AE24)/3</f>
        <v>0.9</v>
      </c>
      <c r="AH24" s="445">
        <f>(AB24+AD24+AF24)/3</f>
        <v>0</v>
      </c>
      <c r="AI24" s="437">
        <v>0.9</v>
      </c>
      <c r="AJ24" s="168"/>
      <c r="AK24" s="437">
        <v>0.9</v>
      </c>
      <c r="AL24" s="168"/>
      <c r="AM24" s="437">
        <v>0.9</v>
      </c>
      <c r="AN24" s="168"/>
      <c r="AO24" s="445">
        <f>(AI24+AK24+AM24)/3</f>
        <v>0.9</v>
      </c>
      <c r="AP24" s="445">
        <f>(AJ24+AL24+AN24)/3</f>
        <v>0</v>
      </c>
      <c r="AQ24" s="445">
        <f>(Q24+Y24+AG24+AO24)/4</f>
        <v>0.9</v>
      </c>
      <c r="AR24" s="451">
        <f>R24+Z24+AH24+AP24</f>
        <v>0</v>
      </c>
      <c r="AS24" s="449">
        <f t="shared" si="4"/>
        <v>0</v>
      </c>
    </row>
    <row r="25" spans="2:45" ht="198">
      <c r="B25" s="856"/>
      <c r="C25" s="431" t="s">
        <v>900</v>
      </c>
      <c r="D25" s="432">
        <v>1</v>
      </c>
      <c r="E25" s="438" t="s">
        <v>674</v>
      </c>
      <c r="F25" s="439" t="s">
        <v>675</v>
      </c>
      <c r="G25" s="440">
        <v>1</v>
      </c>
      <c r="H25" s="418" t="s">
        <v>676</v>
      </c>
      <c r="I25" s="441" t="s">
        <v>677</v>
      </c>
      <c r="J25" s="418" t="s">
        <v>640</v>
      </c>
      <c r="K25" s="444">
        <v>1</v>
      </c>
      <c r="L25" s="235"/>
      <c r="M25" s="444">
        <v>1</v>
      </c>
      <c r="N25" s="235"/>
      <c r="O25" s="444">
        <v>1</v>
      </c>
      <c r="P25" s="235"/>
      <c r="Q25" s="448">
        <f>(K25+M25+O25)/3</f>
        <v>1</v>
      </c>
      <c r="R25" s="448">
        <f>(L25+N25+P25)/3</f>
        <v>0</v>
      </c>
      <c r="S25" s="444">
        <v>1</v>
      </c>
      <c r="T25" s="235"/>
      <c r="U25" s="444">
        <v>1</v>
      </c>
      <c r="V25" s="235"/>
      <c r="W25" s="444">
        <v>1</v>
      </c>
      <c r="X25" s="235"/>
      <c r="Y25" s="448">
        <f>(S25+U25+W25)/3</f>
        <v>1</v>
      </c>
      <c r="Z25" s="448">
        <f>(T25+V25+X25)/3</f>
        <v>0</v>
      </c>
      <c r="AA25" s="444">
        <v>1</v>
      </c>
      <c r="AB25" s="235"/>
      <c r="AC25" s="444">
        <v>1</v>
      </c>
      <c r="AD25" s="235"/>
      <c r="AE25" s="444">
        <v>1</v>
      </c>
      <c r="AF25" s="235"/>
      <c r="AG25" s="448">
        <f>(AA25+AC25+AE25)/3</f>
        <v>1</v>
      </c>
      <c r="AH25" s="448">
        <f>(AB25+AD25+AF25)/3</f>
        <v>0</v>
      </c>
      <c r="AI25" s="444">
        <v>1</v>
      </c>
      <c r="AJ25" s="235"/>
      <c r="AK25" s="444">
        <v>1</v>
      </c>
      <c r="AL25" s="235"/>
      <c r="AM25" s="444">
        <v>1</v>
      </c>
      <c r="AN25" s="235"/>
      <c r="AO25" s="448">
        <f>(AI25+AK25+AM25)/3</f>
        <v>1</v>
      </c>
      <c r="AP25" s="448">
        <f>(AJ25+AL25+AN25)/3</f>
        <v>0</v>
      </c>
      <c r="AQ25" s="448">
        <f>(Q25+Y25+AG25+AO25)/4</f>
        <v>1</v>
      </c>
      <c r="AR25" s="452">
        <f>R25+Z25+AH25+AP25</f>
        <v>0</v>
      </c>
      <c r="AS25" s="449">
        <f t="shared" si="4"/>
        <v>0</v>
      </c>
    </row>
    <row r="26" spans="2:45" ht="150" hidden="1" customHeight="1">
      <c r="B26" s="218"/>
      <c r="C26" s="215"/>
      <c r="D26" s="233"/>
      <c r="E26" s="234"/>
      <c r="F26" s="234"/>
      <c r="G26" s="219"/>
      <c r="H26" s="220"/>
      <c r="I26" s="221"/>
      <c r="J26" s="222"/>
      <c r="K26" s="216"/>
      <c r="L26" s="168"/>
      <c r="M26" s="216"/>
      <c r="N26" s="168"/>
      <c r="O26" s="216"/>
      <c r="P26" s="168"/>
      <c r="Q26" s="223"/>
      <c r="R26" s="224"/>
      <c r="S26" s="216"/>
      <c r="T26" s="168"/>
      <c r="U26" s="216"/>
      <c r="V26" s="168"/>
      <c r="W26" s="216"/>
      <c r="X26" s="168"/>
      <c r="Y26" s="223"/>
      <c r="Z26" s="224"/>
      <c r="AA26" s="216"/>
      <c r="AB26" s="168"/>
      <c r="AC26" s="216"/>
      <c r="AD26" s="168"/>
      <c r="AE26" s="216"/>
      <c r="AF26" s="168"/>
      <c r="AG26" s="223"/>
      <c r="AH26" s="224"/>
      <c r="AI26" s="216"/>
      <c r="AJ26" s="168"/>
      <c r="AK26" s="216"/>
      <c r="AL26" s="168"/>
      <c r="AM26" s="216"/>
      <c r="AN26" s="168"/>
      <c r="AO26" s="223"/>
      <c r="AP26" s="224"/>
      <c r="AQ26" s="223"/>
      <c r="AR26" s="225"/>
      <c r="AS26" s="217"/>
    </row>
    <row r="27" spans="2:45" ht="30.75" customHeight="1">
      <c r="B27" s="229" t="s">
        <v>185</v>
      </c>
      <c r="C27" s="860"/>
      <c r="D27" s="861"/>
      <c r="E27" s="861"/>
      <c r="F27" s="861"/>
      <c r="G27" s="861"/>
      <c r="H27" s="861"/>
      <c r="I27" s="861"/>
      <c r="J27" s="862"/>
    </row>
    <row r="28" spans="2:45" ht="17.25">
      <c r="B28" s="226"/>
      <c r="C28" s="863"/>
      <c r="D28" s="863"/>
      <c r="E28" s="863"/>
      <c r="F28" s="863"/>
      <c r="G28" s="863"/>
      <c r="H28" s="863"/>
      <c r="I28" s="863"/>
      <c r="J28" s="863"/>
    </row>
    <row r="29" spans="2:45" ht="30" customHeight="1">
      <c r="B29" s="230" t="s">
        <v>428</v>
      </c>
      <c r="C29" s="864">
        <v>43812</v>
      </c>
      <c r="D29" s="865"/>
      <c r="E29" s="226"/>
      <c r="F29" s="226"/>
      <c r="G29" s="231" t="s">
        <v>372</v>
      </c>
      <c r="H29" s="866" t="s">
        <v>678</v>
      </c>
      <c r="I29" s="867"/>
      <c r="J29" s="867"/>
    </row>
    <row r="30" spans="2:45" ht="13.5" customHeight="1">
      <c r="B30" s="226"/>
      <c r="C30" s="226"/>
      <c r="D30" s="227"/>
      <c r="E30" s="226"/>
      <c r="F30" s="226"/>
      <c r="G30" s="226"/>
      <c r="H30" s="226"/>
      <c r="I30" s="226"/>
      <c r="J30" s="228"/>
    </row>
    <row r="31" spans="2:45" ht="15" customHeight="1">
      <c r="B31" s="226"/>
      <c r="C31" s="226"/>
      <c r="D31" s="227"/>
      <c r="E31" s="226"/>
      <c r="F31" s="226"/>
      <c r="G31" s="226"/>
      <c r="H31" s="226"/>
      <c r="I31" s="226"/>
      <c r="J31" s="228"/>
    </row>
    <row r="32" spans="2:45" ht="17.25">
      <c r="B32" s="226"/>
      <c r="C32" s="226"/>
      <c r="D32" s="227"/>
      <c r="E32" s="226"/>
      <c r="F32" s="226"/>
      <c r="G32" s="226"/>
      <c r="H32" s="226"/>
      <c r="I32" s="226"/>
      <c r="J32" s="228"/>
    </row>
    <row r="33" spans="2:10" ht="15" customHeight="1">
      <c r="B33" s="226"/>
      <c r="C33" s="226"/>
      <c r="D33" s="227"/>
      <c r="E33" s="853"/>
      <c r="F33" s="853"/>
      <c r="G33" s="853"/>
      <c r="H33" s="853"/>
      <c r="I33" s="232"/>
      <c r="J33" s="226"/>
    </row>
    <row r="34" spans="2:10" ht="15" customHeight="1">
      <c r="B34" s="226"/>
      <c r="C34" s="226"/>
      <c r="D34" s="227"/>
      <c r="E34" s="226"/>
      <c r="F34" s="226"/>
      <c r="G34" s="228"/>
      <c r="H34" s="226"/>
      <c r="I34" s="226"/>
      <c r="J34" s="226"/>
    </row>
    <row r="35" spans="2:10" ht="15" customHeight="1">
      <c r="B35" s="226"/>
      <c r="C35" s="226"/>
      <c r="D35" s="227"/>
      <c r="E35" s="853"/>
      <c r="F35" s="853"/>
      <c r="G35" s="853"/>
      <c r="H35" s="853"/>
      <c r="I35" s="232"/>
      <c r="J35" s="226"/>
    </row>
    <row r="36" spans="2:10" ht="15" customHeight="1">
      <c r="B36" s="226"/>
      <c r="C36" s="226"/>
      <c r="D36" s="227"/>
      <c r="E36" s="226"/>
      <c r="F36" s="226"/>
      <c r="G36" s="228"/>
      <c r="H36" s="226"/>
      <c r="I36" s="226"/>
      <c r="J36" s="226"/>
    </row>
    <row r="37" spans="2:10" ht="15" customHeight="1">
      <c r="B37" s="226"/>
      <c r="C37" s="226"/>
      <c r="D37" s="227"/>
      <c r="E37" s="853"/>
      <c r="F37" s="853"/>
      <c r="G37" s="853"/>
      <c r="H37" s="853"/>
      <c r="I37" s="232"/>
      <c r="J37" s="226"/>
    </row>
  </sheetData>
  <sheetProtection algorithmName="SHA-512" hashValue="vgnm/AiGBDPd15rjtZ7OigJOsxoWdiMO4R972fjFMkcnNBjjbi2aaL7w5HXrYJAvVqPX0O8peexO7MEZV9VKcA==" saltValue="Y7LEJnUpnF6G6uaDIsYoJw==" spinCount="100000" sheet="1" objects="1" scenarios="1" formatCells="0" formatColumns="0" formatRows="0"/>
  <mergeCells count="50">
    <mergeCell ref="C17:C18"/>
    <mergeCell ref="C15:C16"/>
    <mergeCell ref="AR7:AS7"/>
    <mergeCell ref="B2:B6"/>
    <mergeCell ref="C2:AQ6"/>
    <mergeCell ref="AR2:AS2"/>
    <mergeCell ref="AR5:AS5"/>
    <mergeCell ref="AR6:AS6"/>
    <mergeCell ref="AQ8:AS8"/>
    <mergeCell ref="B9:B12"/>
    <mergeCell ref="C9:C12"/>
    <mergeCell ref="D9:D12"/>
    <mergeCell ref="E9:E12"/>
    <mergeCell ref="F9:F12"/>
    <mergeCell ref="G9:G12"/>
    <mergeCell ref="H9:H12"/>
    <mergeCell ref="I9:I12"/>
    <mergeCell ref="J9:J12"/>
    <mergeCell ref="K9:AP9"/>
    <mergeCell ref="AQ9:AQ12"/>
    <mergeCell ref="AR9:AR12"/>
    <mergeCell ref="AS9:AS12"/>
    <mergeCell ref="K10:R10"/>
    <mergeCell ref="S10:Z10"/>
    <mergeCell ref="AA10:AH10"/>
    <mergeCell ref="AI10:AP10"/>
    <mergeCell ref="K11:L11"/>
    <mergeCell ref="M11:N11"/>
    <mergeCell ref="AO11:AP11"/>
    <mergeCell ref="AC11:AD11"/>
    <mergeCell ref="AE11:AF11"/>
    <mergeCell ref="AG11:AH11"/>
    <mergeCell ref="AI11:AJ11"/>
    <mergeCell ref="AK11:AL11"/>
    <mergeCell ref="E33:H33"/>
    <mergeCell ref="E35:H35"/>
    <mergeCell ref="E37:H37"/>
    <mergeCell ref="B13:B25"/>
    <mergeCell ref="AM11:AN11"/>
    <mergeCell ref="Y11:Z11"/>
    <mergeCell ref="C27:J27"/>
    <mergeCell ref="C28:J28"/>
    <mergeCell ref="C29:D29"/>
    <mergeCell ref="H29:J29"/>
    <mergeCell ref="AA11:AB11"/>
    <mergeCell ref="O11:P11"/>
    <mergeCell ref="Q11:R11"/>
    <mergeCell ref="S11:T11"/>
    <mergeCell ref="U11:V11"/>
    <mergeCell ref="W11:X11"/>
  </mergeCells>
  <conditionalFormatting sqref="AS26">
    <cfRule type="cellIs" dxfId="74" priority="16" operator="between">
      <formula>0.7</formula>
      <formula>1</formula>
    </cfRule>
    <cfRule type="cellIs" dxfId="73" priority="17" operator="between">
      <formula>0.51</formula>
      <formula>0.69</formula>
    </cfRule>
    <cfRule type="cellIs" dxfId="72" priority="18" operator="between">
      <formula>0</formula>
      <formula>0.5</formula>
    </cfRule>
  </conditionalFormatting>
  <conditionalFormatting sqref="AS13">
    <cfRule type="cellIs" dxfId="71" priority="13" operator="between">
      <formula>0.7</formula>
      <formula>1</formula>
    </cfRule>
    <cfRule type="cellIs" dxfId="70" priority="14" operator="between">
      <formula>0.51</formula>
      <formula>0.69</formula>
    </cfRule>
    <cfRule type="cellIs" dxfId="69" priority="15" operator="between">
      <formula>0</formula>
      <formula>0.5</formula>
    </cfRule>
  </conditionalFormatting>
  <conditionalFormatting sqref="AS14 AS25 AS16:AS22">
    <cfRule type="cellIs" dxfId="68" priority="10" operator="between">
      <formula>0.7</formula>
      <formula>1</formula>
    </cfRule>
    <cfRule type="cellIs" dxfId="67" priority="11" operator="between">
      <formula>0.51</formula>
      <formula>0.69</formula>
    </cfRule>
    <cfRule type="cellIs" dxfId="66" priority="12" operator="between">
      <formula>0</formula>
      <formula>0.5</formula>
    </cfRule>
  </conditionalFormatting>
  <conditionalFormatting sqref="AS23">
    <cfRule type="cellIs" dxfId="65" priority="7" operator="between">
      <formula>0.7</formula>
      <formula>1</formula>
    </cfRule>
    <cfRule type="cellIs" dxfId="64" priority="8" operator="between">
      <formula>0.51</formula>
      <formula>0.69</formula>
    </cfRule>
    <cfRule type="cellIs" dxfId="63" priority="9" operator="between">
      <formula>0</formula>
      <formula>0.5</formula>
    </cfRule>
  </conditionalFormatting>
  <conditionalFormatting sqref="AS24">
    <cfRule type="cellIs" dxfId="62" priority="4" operator="between">
      <formula>0.7</formula>
      <formula>1</formula>
    </cfRule>
    <cfRule type="cellIs" dxfId="61" priority="5" operator="between">
      <formula>0.51</formula>
      <formula>0.69</formula>
    </cfRule>
    <cfRule type="cellIs" dxfId="60" priority="6" operator="between">
      <formula>0</formula>
      <formula>0.5</formula>
    </cfRule>
  </conditionalFormatting>
  <conditionalFormatting sqref="AS15">
    <cfRule type="cellIs" dxfId="59" priority="1" operator="between">
      <formula>0.7</formula>
      <formula>1</formula>
    </cfRule>
    <cfRule type="cellIs" dxfId="58" priority="2" operator="between">
      <formula>0.51</formula>
      <formula>0.69</formula>
    </cfRule>
    <cfRule type="cellIs" dxfId="57" priority="3" operator="between">
      <formula>0</formula>
      <formula>0.5</formula>
    </cfRule>
  </conditionalFormatting>
  <pageMargins left="0.7" right="0.7" top="0.75" bottom="0.75" header="0.3" footer="0.3"/>
  <pageSetup orientation="portrait" r:id="rId1"/>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S31"/>
  <sheetViews>
    <sheetView showGridLines="0" zoomScale="55" zoomScaleNormal="55" workbookViewId="0">
      <selection activeCell="F18" sqref="F18"/>
    </sheetView>
  </sheetViews>
  <sheetFormatPr baseColWidth="10" defaultColWidth="17.28515625" defaultRowHeight="15" customHeight="1"/>
  <cols>
    <col min="1" max="1" width="3" style="5" customWidth="1"/>
    <col min="2" max="2" width="28.42578125" style="9" customWidth="1"/>
    <col min="3" max="3" width="28.5703125" style="9" customWidth="1"/>
    <col min="4" max="5" width="21.42578125" style="14" customWidth="1"/>
    <col min="6" max="7" width="21.42578125" style="9" customWidth="1"/>
    <col min="8" max="8" width="28.5703125" style="9" customWidth="1"/>
    <col min="9" max="9" width="52.28515625" style="9" customWidth="1"/>
    <col min="10" max="10" width="33.28515625" style="237" customWidth="1"/>
    <col min="11" max="42" width="14.28515625" style="5" customWidth="1"/>
    <col min="43" max="43" width="14.85546875" style="5" customWidth="1"/>
    <col min="44" max="45" width="15" style="5" customWidth="1"/>
    <col min="46" max="16384" width="17.28515625" style="5"/>
  </cols>
  <sheetData>
    <row r="1" spans="1:45" ht="18" thickBot="1"/>
    <row r="2" spans="1:45" ht="15.75">
      <c r="B2" s="788"/>
      <c r="C2" s="795" t="s">
        <v>455</v>
      </c>
      <c r="D2" s="796"/>
      <c r="E2" s="796"/>
      <c r="F2" s="796"/>
      <c r="G2" s="796"/>
      <c r="H2" s="796"/>
      <c r="I2" s="796"/>
      <c r="J2" s="796"/>
      <c r="K2" s="796"/>
      <c r="L2" s="796"/>
      <c r="M2" s="796"/>
      <c r="N2" s="796"/>
      <c r="O2" s="796"/>
      <c r="P2" s="796"/>
      <c r="Q2" s="796"/>
      <c r="R2" s="796"/>
      <c r="S2" s="796"/>
      <c r="T2" s="796"/>
      <c r="U2" s="796"/>
      <c r="V2" s="796"/>
      <c r="W2" s="796"/>
      <c r="X2" s="796"/>
      <c r="Y2" s="796"/>
      <c r="Z2" s="796"/>
      <c r="AA2" s="796"/>
      <c r="AB2" s="796"/>
      <c r="AC2" s="796"/>
      <c r="AD2" s="796"/>
      <c r="AE2" s="796"/>
      <c r="AF2" s="796"/>
      <c r="AG2" s="796"/>
      <c r="AH2" s="796"/>
      <c r="AI2" s="796"/>
      <c r="AJ2" s="796"/>
      <c r="AK2" s="796"/>
      <c r="AL2" s="796"/>
      <c r="AM2" s="796"/>
      <c r="AN2" s="796"/>
      <c r="AO2" s="796"/>
      <c r="AP2" s="796"/>
      <c r="AQ2" s="797"/>
      <c r="AR2" s="807" t="s">
        <v>435</v>
      </c>
      <c r="AS2" s="808"/>
    </row>
    <row r="3" spans="1:45" ht="15.75">
      <c r="B3" s="789"/>
      <c r="C3" s="798"/>
      <c r="D3" s="799"/>
      <c r="E3" s="799"/>
      <c r="F3" s="799"/>
      <c r="G3" s="799"/>
      <c r="H3" s="799"/>
      <c r="I3" s="799"/>
      <c r="J3" s="799"/>
      <c r="K3" s="799"/>
      <c r="L3" s="799"/>
      <c r="M3" s="799"/>
      <c r="N3" s="799"/>
      <c r="O3" s="799"/>
      <c r="P3" s="799"/>
      <c r="Q3" s="799"/>
      <c r="R3" s="799"/>
      <c r="S3" s="799"/>
      <c r="T3" s="799"/>
      <c r="U3" s="799"/>
      <c r="V3" s="799"/>
      <c r="W3" s="799"/>
      <c r="X3" s="799"/>
      <c r="Y3" s="799"/>
      <c r="Z3" s="799"/>
      <c r="AA3" s="799"/>
      <c r="AB3" s="799"/>
      <c r="AC3" s="799"/>
      <c r="AD3" s="799"/>
      <c r="AE3" s="799"/>
      <c r="AF3" s="799"/>
      <c r="AG3" s="799"/>
      <c r="AH3" s="799"/>
      <c r="AI3" s="799"/>
      <c r="AJ3" s="799"/>
      <c r="AK3" s="799"/>
      <c r="AL3" s="799"/>
      <c r="AM3" s="799"/>
      <c r="AN3" s="799"/>
      <c r="AO3" s="799"/>
      <c r="AP3" s="799"/>
      <c r="AQ3" s="800"/>
      <c r="AR3" s="112" t="s">
        <v>432</v>
      </c>
      <c r="AS3" s="113" t="s">
        <v>433</v>
      </c>
    </row>
    <row r="4" spans="1:45">
      <c r="B4" s="789"/>
      <c r="C4" s="798"/>
      <c r="D4" s="799"/>
      <c r="E4" s="799"/>
      <c r="F4" s="799"/>
      <c r="G4" s="799"/>
      <c r="H4" s="799"/>
      <c r="I4" s="799"/>
      <c r="J4" s="799"/>
      <c r="K4" s="799"/>
      <c r="L4" s="799"/>
      <c r="M4" s="799"/>
      <c r="N4" s="799"/>
      <c r="O4" s="799"/>
      <c r="P4" s="799"/>
      <c r="Q4" s="799"/>
      <c r="R4" s="799"/>
      <c r="S4" s="799"/>
      <c r="T4" s="799"/>
      <c r="U4" s="799"/>
      <c r="V4" s="799"/>
      <c r="W4" s="799"/>
      <c r="X4" s="799"/>
      <c r="Y4" s="799"/>
      <c r="Z4" s="799"/>
      <c r="AA4" s="799"/>
      <c r="AB4" s="799"/>
      <c r="AC4" s="799"/>
      <c r="AD4" s="799"/>
      <c r="AE4" s="799"/>
      <c r="AF4" s="799"/>
      <c r="AG4" s="799"/>
      <c r="AH4" s="799"/>
      <c r="AI4" s="799"/>
      <c r="AJ4" s="799"/>
      <c r="AK4" s="799"/>
      <c r="AL4" s="799"/>
      <c r="AM4" s="799"/>
      <c r="AN4" s="799"/>
      <c r="AO4" s="799"/>
      <c r="AP4" s="799"/>
      <c r="AQ4" s="800"/>
      <c r="AR4" s="114">
        <v>3</v>
      </c>
      <c r="AS4" s="115" t="s">
        <v>498</v>
      </c>
    </row>
    <row r="5" spans="1:45" ht="15.75">
      <c r="B5" s="789"/>
      <c r="C5" s="798"/>
      <c r="D5" s="799"/>
      <c r="E5" s="799"/>
      <c r="F5" s="799"/>
      <c r="G5" s="799"/>
      <c r="H5" s="799"/>
      <c r="I5" s="799"/>
      <c r="J5" s="799"/>
      <c r="K5" s="799"/>
      <c r="L5" s="799"/>
      <c r="M5" s="799"/>
      <c r="N5" s="799"/>
      <c r="O5" s="799"/>
      <c r="P5" s="799"/>
      <c r="Q5" s="799"/>
      <c r="R5" s="799"/>
      <c r="S5" s="799"/>
      <c r="T5" s="799"/>
      <c r="U5" s="799"/>
      <c r="V5" s="799"/>
      <c r="W5" s="799"/>
      <c r="X5" s="799"/>
      <c r="Y5" s="799"/>
      <c r="Z5" s="799"/>
      <c r="AA5" s="799"/>
      <c r="AB5" s="799"/>
      <c r="AC5" s="799"/>
      <c r="AD5" s="799"/>
      <c r="AE5" s="799"/>
      <c r="AF5" s="799"/>
      <c r="AG5" s="799"/>
      <c r="AH5" s="799"/>
      <c r="AI5" s="799"/>
      <c r="AJ5" s="799"/>
      <c r="AK5" s="799"/>
      <c r="AL5" s="799"/>
      <c r="AM5" s="799"/>
      <c r="AN5" s="799"/>
      <c r="AO5" s="799"/>
      <c r="AP5" s="799"/>
      <c r="AQ5" s="800"/>
      <c r="AR5" s="791" t="s">
        <v>434</v>
      </c>
      <c r="AS5" s="792"/>
    </row>
    <row r="6" spans="1:45" ht="15.75" thickBot="1">
      <c r="B6" s="790"/>
      <c r="C6" s="801"/>
      <c r="D6" s="802"/>
      <c r="E6" s="802"/>
      <c r="F6" s="802"/>
      <c r="G6" s="802"/>
      <c r="H6" s="802"/>
      <c r="I6" s="802"/>
      <c r="J6" s="802"/>
      <c r="K6" s="802"/>
      <c r="L6" s="802"/>
      <c r="M6" s="802"/>
      <c r="N6" s="802"/>
      <c r="O6" s="802"/>
      <c r="P6" s="802"/>
      <c r="Q6" s="802"/>
      <c r="R6" s="802"/>
      <c r="S6" s="802"/>
      <c r="T6" s="802"/>
      <c r="U6" s="802"/>
      <c r="V6" s="802"/>
      <c r="W6" s="802"/>
      <c r="X6" s="802"/>
      <c r="Y6" s="802"/>
      <c r="Z6" s="802"/>
      <c r="AA6" s="802"/>
      <c r="AB6" s="802"/>
      <c r="AC6" s="802"/>
      <c r="AD6" s="802"/>
      <c r="AE6" s="802"/>
      <c r="AF6" s="802"/>
      <c r="AG6" s="802"/>
      <c r="AH6" s="802"/>
      <c r="AI6" s="802"/>
      <c r="AJ6" s="802"/>
      <c r="AK6" s="802"/>
      <c r="AL6" s="802"/>
      <c r="AM6" s="802"/>
      <c r="AN6" s="802"/>
      <c r="AO6" s="802"/>
      <c r="AP6" s="802"/>
      <c r="AQ6" s="803"/>
      <c r="AR6" s="793" t="s">
        <v>496</v>
      </c>
      <c r="AS6" s="794"/>
    </row>
    <row r="7" spans="1:45" ht="17.25">
      <c r="B7" s="6"/>
      <c r="C7" s="6"/>
      <c r="D7" s="12"/>
      <c r="E7" s="12"/>
      <c r="F7" s="6"/>
      <c r="G7" s="6"/>
      <c r="H7" s="6"/>
      <c r="I7" s="6"/>
      <c r="J7" s="238"/>
      <c r="AR7" s="809"/>
      <c r="AS7" s="810"/>
    </row>
    <row r="8" spans="1:45" ht="13.5">
      <c r="B8" s="104"/>
      <c r="C8" s="105"/>
      <c r="D8" s="105"/>
      <c r="E8" s="194"/>
      <c r="F8" s="105"/>
      <c r="G8" s="105"/>
      <c r="H8" s="105"/>
      <c r="I8" s="105"/>
      <c r="J8" s="194"/>
      <c r="K8" s="105"/>
      <c r="L8" s="105"/>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05"/>
      <c r="AP8" s="105"/>
      <c r="AQ8" s="811"/>
      <c r="AR8" s="812"/>
      <c r="AS8" s="813"/>
    </row>
    <row r="9" spans="1:45" ht="15.75">
      <c r="B9" s="825" t="s">
        <v>431</v>
      </c>
      <c r="C9" s="782" t="s">
        <v>430</v>
      </c>
      <c r="D9" s="782" t="s">
        <v>459</v>
      </c>
      <c r="E9" s="782" t="s">
        <v>462</v>
      </c>
      <c r="F9" s="782" t="s">
        <v>463</v>
      </c>
      <c r="G9" s="782" t="s">
        <v>427</v>
      </c>
      <c r="H9" s="782" t="s">
        <v>421</v>
      </c>
      <c r="I9" s="782" t="s">
        <v>491</v>
      </c>
      <c r="J9" s="782" t="s">
        <v>7</v>
      </c>
      <c r="K9" s="721" t="s">
        <v>346</v>
      </c>
      <c r="L9" s="721"/>
      <c r="M9" s="721"/>
      <c r="N9" s="721"/>
      <c r="O9" s="721"/>
      <c r="P9" s="721"/>
      <c r="Q9" s="721"/>
      <c r="R9" s="721"/>
      <c r="S9" s="721"/>
      <c r="T9" s="721"/>
      <c r="U9" s="721"/>
      <c r="V9" s="721"/>
      <c r="W9" s="721"/>
      <c r="X9" s="721"/>
      <c r="Y9" s="721"/>
      <c r="Z9" s="721"/>
      <c r="AA9" s="721"/>
      <c r="AB9" s="721"/>
      <c r="AC9" s="721"/>
      <c r="AD9" s="721"/>
      <c r="AE9" s="721"/>
      <c r="AF9" s="721"/>
      <c r="AG9" s="721"/>
      <c r="AH9" s="721"/>
      <c r="AI9" s="721"/>
      <c r="AJ9" s="721"/>
      <c r="AK9" s="721"/>
      <c r="AL9" s="721"/>
      <c r="AM9" s="721"/>
      <c r="AN9" s="721"/>
      <c r="AO9" s="721"/>
      <c r="AP9" s="721"/>
      <c r="AQ9" s="823" t="s">
        <v>347</v>
      </c>
      <c r="AR9" s="824" t="s">
        <v>348</v>
      </c>
      <c r="AS9" s="824" t="s">
        <v>378</v>
      </c>
    </row>
    <row r="10" spans="1:45" ht="15.75">
      <c r="B10" s="825"/>
      <c r="C10" s="782"/>
      <c r="D10" s="782"/>
      <c r="E10" s="782"/>
      <c r="F10" s="782"/>
      <c r="G10" s="782"/>
      <c r="H10" s="782"/>
      <c r="I10" s="782"/>
      <c r="J10" s="782"/>
      <c r="K10" s="546" t="s">
        <v>422</v>
      </c>
      <c r="L10" s="546"/>
      <c r="M10" s="546"/>
      <c r="N10" s="546"/>
      <c r="O10" s="546"/>
      <c r="P10" s="546"/>
      <c r="Q10" s="546"/>
      <c r="R10" s="546"/>
      <c r="S10" s="546" t="s">
        <v>423</v>
      </c>
      <c r="T10" s="546"/>
      <c r="U10" s="546"/>
      <c r="V10" s="546"/>
      <c r="W10" s="546"/>
      <c r="X10" s="546"/>
      <c r="Y10" s="546"/>
      <c r="Z10" s="546"/>
      <c r="AA10" s="546" t="s">
        <v>424</v>
      </c>
      <c r="AB10" s="546"/>
      <c r="AC10" s="546"/>
      <c r="AD10" s="546"/>
      <c r="AE10" s="546"/>
      <c r="AF10" s="546"/>
      <c r="AG10" s="546"/>
      <c r="AH10" s="546"/>
      <c r="AI10" s="546" t="s">
        <v>425</v>
      </c>
      <c r="AJ10" s="546"/>
      <c r="AK10" s="546"/>
      <c r="AL10" s="546"/>
      <c r="AM10" s="546"/>
      <c r="AN10" s="546"/>
      <c r="AO10" s="546"/>
      <c r="AP10" s="546"/>
      <c r="AQ10" s="823"/>
      <c r="AR10" s="824"/>
      <c r="AS10" s="824"/>
    </row>
    <row r="11" spans="1:45" ht="15.75">
      <c r="B11" s="825"/>
      <c r="C11" s="782"/>
      <c r="D11" s="782"/>
      <c r="E11" s="782"/>
      <c r="F11" s="782"/>
      <c r="G11" s="782"/>
      <c r="H11" s="782"/>
      <c r="I11" s="782"/>
      <c r="J11" s="782"/>
      <c r="K11" s="546" t="s">
        <v>353</v>
      </c>
      <c r="L11" s="546"/>
      <c r="M11" s="546" t="s">
        <v>354</v>
      </c>
      <c r="N11" s="546"/>
      <c r="O11" s="784" t="s">
        <v>355</v>
      </c>
      <c r="P11" s="785"/>
      <c r="Q11" s="786" t="s">
        <v>356</v>
      </c>
      <c r="R11" s="787"/>
      <c r="S11" s="546" t="s">
        <v>429</v>
      </c>
      <c r="T11" s="546"/>
      <c r="U11" s="546" t="s">
        <v>358</v>
      </c>
      <c r="V11" s="546"/>
      <c r="W11" s="546" t="s">
        <v>359</v>
      </c>
      <c r="X11" s="546"/>
      <c r="Y11" s="786" t="s">
        <v>356</v>
      </c>
      <c r="Z11" s="787"/>
      <c r="AA11" s="546" t="s">
        <v>360</v>
      </c>
      <c r="AB11" s="546"/>
      <c r="AC11" s="546" t="s">
        <v>361</v>
      </c>
      <c r="AD11" s="546"/>
      <c r="AE11" s="546" t="s">
        <v>362</v>
      </c>
      <c r="AF11" s="546"/>
      <c r="AG11" s="786" t="s">
        <v>356</v>
      </c>
      <c r="AH11" s="787"/>
      <c r="AI11" s="546" t="s">
        <v>363</v>
      </c>
      <c r="AJ11" s="546"/>
      <c r="AK11" s="546" t="s">
        <v>364</v>
      </c>
      <c r="AL11" s="546"/>
      <c r="AM11" s="546" t="s">
        <v>365</v>
      </c>
      <c r="AN11" s="546"/>
      <c r="AO11" s="786" t="s">
        <v>426</v>
      </c>
      <c r="AP11" s="787"/>
      <c r="AQ11" s="823"/>
      <c r="AR11" s="824"/>
      <c r="AS11" s="824"/>
    </row>
    <row r="12" spans="1:45" ht="13.5">
      <c r="B12" s="720"/>
      <c r="C12" s="783"/>
      <c r="D12" s="783"/>
      <c r="E12" s="783"/>
      <c r="F12" s="783"/>
      <c r="G12" s="783"/>
      <c r="H12" s="783"/>
      <c r="I12" s="783"/>
      <c r="J12" s="783"/>
      <c r="K12" s="116" t="s">
        <v>366</v>
      </c>
      <c r="L12" s="117" t="s">
        <v>367</v>
      </c>
      <c r="M12" s="116" t="s">
        <v>366</v>
      </c>
      <c r="N12" s="117" t="s">
        <v>367</v>
      </c>
      <c r="O12" s="116" t="s">
        <v>366</v>
      </c>
      <c r="P12" s="117" t="s">
        <v>367</v>
      </c>
      <c r="Q12" s="118" t="s">
        <v>366</v>
      </c>
      <c r="R12" s="119" t="s">
        <v>367</v>
      </c>
      <c r="S12" s="116" t="s">
        <v>366</v>
      </c>
      <c r="T12" s="117" t="s">
        <v>367</v>
      </c>
      <c r="U12" s="116" t="s">
        <v>366</v>
      </c>
      <c r="V12" s="117" t="s">
        <v>367</v>
      </c>
      <c r="W12" s="116" t="s">
        <v>366</v>
      </c>
      <c r="X12" s="117" t="s">
        <v>367</v>
      </c>
      <c r="Y12" s="118" t="s">
        <v>366</v>
      </c>
      <c r="Z12" s="119" t="s">
        <v>367</v>
      </c>
      <c r="AA12" s="116" t="s">
        <v>366</v>
      </c>
      <c r="AB12" s="117" t="s">
        <v>367</v>
      </c>
      <c r="AC12" s="116" t="s">
        <v>366</v>
      </c>
      <c r="AD12" s="117" t="s">
        <v>367</v>
      </c>
      <c r="AE12" s="116" t="s">
        <v>366</v>
      </c>
      <c r="AF12" s="117" t="s">
        <v>367</v>
      </c>
      <c r="AG12" s="118" t="s">
        <v>366</v>
      </c>
      <c r="AH12" s="119" t="s">
        <v>367</v>
      </c>
      <c r="AI12" s="116" t="s">
        <v>366</v>
      </c>
      <c r="AJ12" s="117" t="s">
        <v>367</v>
      </c>
      <c r="AK12" s="116" t="s">
        <v>366</v>
      </c>
      <c r="AL12" s="117" t="s">
        <v>367</v>
      </c>
      <c r="AM12" s="116" t="s">
        <v>366</v>
      </c>
      <c r="AN12" s="117" t="s">
        <v>367</v>
      </c>
      <c r="AO12" s="118" t="s">
        <v>366</v>
      </c>
      <c r="AP12" s="119" t="s">
        <v>367</v>
      </c>
      <c r="AQ12" s="823"/>
      <c r="AR12" s="824"/>
      <c r="AS12" s="824"/>
    </row>
    <row r="13" spans="1:45" ht="142.5">
      <c r="A13" s="239"/>
      <c r="B13" s="902" t="s">
        <v>698</v>
      </c>
      <c r="C13" s="453" t="s">
        <v>861</v>
      </c>
      <c r="D13" s="373">
        <v>0.87</v>
      </c>
      <c r="E13" s="454" t="s">
        <v>679</v>
      </c>
      <c r="F13" s="425" t="s">
        <v>680</v>
      </c>
      <c r="G13" s="399">
        <v>0.85</v>
      </c>
      <c r="H13" s="455" t="s">
        <v>681</v>
      </c>
      <c r="I13" s="456" t="s">
        <v>682</v>
      </c>
      <c r="J13" s="428" t="s">
        <v>1000</v>
      </c>
      <c r="K13" s="373">
        <v>0.87</v>
      </c>
      <c r="L13" s="166"/>
      <c r="M13" s="373">
        <v>0.87</v>
      </c>
      <c r="N13" s="166"/>
      <c r="O13" s="373">
        <v>0.87</v>
      </c>
      <c r="P13" s="166"/>
      <c r="Q13" s="153">
        <f t="shared" ref="Q13:R18" si="0">(K13+M13+O13)/3</f>
        <v>0.87</v>
      </c>
      <c r="R13" s="153">
        <f t="shared" si="0"/>
        <v>0</v>
      </c>
      <c r="S13" s="373">
        <v>0.87</v>
      </c>
      <c r="T13" s="166"/>
      <c r="U13" s="373">
        <v>0.87</v>
      </c>
      <c r="V13" s="166"/>
      <c r="W13" s="373">
        <v>0.87</v>
      </c>
      <c r="X13" s="166"/>
      <c r="Y13" s="153">
        <f t="shared" ref="Y13:Z18" si="1">(S13+U13+W13)/3</f>
        <v>0.87</v>
      </c>
      <c r="Z13" s="153">
        <f t="shared" si="1"/>
        <v>0</v>
      </c>
      <c r="AA13" s="373">
        <v>0.87</v>
      </c>
      <c r="AB13" s="166"/>
      <c r="AC13" s="373">
        <v>0.87</v>
      </c>
      <c r="AD13" s="166"/>
      <c r="AE13" s="373">
        <v>0.87</v>
      </c>
      <c r="AF13" s="168"/>
      <c r="AG13" s="153">
        <f t="shared" ref="AG13:AH18" si="2">(AA13+AC13+AE13)/3</f>
        <v>0.87</v>
      </c>
      <c r="AH13" s="153">
        <f t="shared" si="2"/>
        <v>0</v>
      </c>
      <c r="AI13" s="373">
        <v>0.87</v>
      </c>
      <c r="AJ13" s="166"/>
      <c r="AK13" s="373">
        <v>0.87</v>
      </c>
      <c r="AL13" s="166"/>
      <c r="AM13" s="373">
        <v>0.87</v>
      </c>
      <c r="AN13" s="166"/>
      <c r="AO13" s="153">
        <f t="shared" ref="AO13:AP18" si="3">(AI13+AK13+AM13)/3</f>
        <v>0.87</v>
      </c>
      <c r="AP13" s="153">
        <f t="shared" si="3"/>
        <v>0</v>
      </c>
      <c r="AQ13" s="153">
        <f t="shared" ref="AQ13:AR18" si="4">(Q13+Y13+AG13+AO13)/4</f>
        <v>0.87</v>
      </c>
      <c r="AR13" s="153">
        <f t="shared" si="4"/>
        <v>0</v>
      </c>
      <c r="AS13" s="159">
        <f t="shared" ref="AS13:AS18" si="5">IF(AND(AR13&gt;0,AQ13&gt;0),AR13/AQ13,0)</f>
        <v>0</v>
      </c>
    </row>
    <row r="14" spans="1:45" ht="90">
      <c r="A14" s="239"/>
      <c r="B14" s="903"/>
      <c r="C14" s="453" t="s">
        <v>862</v>
      </c>
      <c r="D14" s="432">
        <v>0.95</v>
      </c>
      <c r="E14" s="454" t="s">
        <v>683</v>
      </c>
      <c r="F14" s="425" t="s">
        <v>684</v>
      </c>
      <c r="G14" s="399">
        <v>0.95</v>
      </c>
      <c r="H14" s="455" t="s">
        <v>681</v>
      </c>
      <c r="I14" s="456" t="s">
        <v>936</v>
      </c>
      <c r="J14" s="428" t="s">
        <v>1000</v>
      </c>
      <c r="K14" s="432">
        <v>0.95</v>
      </c>
      <c r="L14" s="168"/>
      <c r="M14" s="432">
        <v>0.95</v>
      </c>
      <c r="N14" s="168"/>
      <c r="O14" s="432">
        <v>0.95</v>
      </c>
      <c r="P14" s="168"/>
      <c r="Q14" s="153">
        <f t="shared" si="0"/>
        <v>0.94999999999999984</v>
      </c>
      <c r="R14" s="153">
        <f t="shared" si="0"/>
        <v>0</v>
      </c>
      <c r="S14" s="432">
        <v>0.95</v>
      </c>
      <c r="T14" s="168"/>
      <c r="U14" s="432">
        <v>0.95</v>
      </c>
      <c r="V14" s="168"/>
      <c r="W14" s="432">
        <v>0.95</v>
      </c>
      <c r="X14" s="168"/>
      <c r="Y14" s="153">
        <f t="shared" si="1"/>
        <v>0.94999999999999984</v>
      </c>
      <c r="Z14" s="153">
        <f t="shared" si="1"/>
        <v>0</v>
      </c>
      <c r="AA14" s="432">
        <v>0.95</v>
      </c>
      <c r="AB14" s="168"/>
      <c r="AC14" s="432">
        <v>0.95</v>
      </c>
      <c r="AD14" s="168"/>
      <c r="AE14" s="432">
        <v>0.95</v>
      </c>
      <c r="AF14" s="168"/>
      <c r="AG14" s="153">
        <f t="shared" si="2"/>
        <v>0.94999999999999984</v>
      </c>
      <c r="AH14" s="153">
        <f t="shared" si="2"/>
        <v>0</v>
      </c>
      <c r="AI14" s="432">
        <v>0.95</v>
      </c>
      <c r="AJ14" s="168"/>
      <c r="AK14" s="432">
        <v>0.95</v>
      </c>
      <c r="AL14" s="168"/>
      <c r="AM14" s="432">
        <v>0.95</v>
      </c>
      <c r="AN14" s="168"/>
      <c r="AO14" s="153">
        <f t="shared" si="3"/>
        <v>0.94999999999999984</v>
      </c>
      <c r="AP14" s="153">
        <f t="shared" si="3"/>
        <v>0</v>
      </c>
      <c r="AQ14" s="153">
        <f t="shared" si="4"/>
        <v>0.94999999999999984</v>
      </c>
      <c r="AR14" s="153">
        <f t="shared" si="4"/>
        <v>0</v>
      </c>
      <c r="AS14" s="159">
        <f t="shared" si="5"/>
        <v>0</v>
      </c>
    </row>
    <row r="15" spans="1:45" ht="105">
      <c r="A15" s="239"/>
      <c r="B15" s="903"/>
      <c r="C15" s="453" t="s">
        <v>863</v>
      </c>
      <c r="D15" s="373">
        <v>0.95</v>
      </c>
      <c r="E15" s="454" t="s">
        <v>685</v>
      </c>
      <c r="F15" s="425" t="s">
        <v>686</v>
      </c>
      <c r="G15" s="399">
        <v>0.95</v>
      </c>
      <c r="H15" s="455" t="s">
        <v>681</v>
      </c>
      <c r="I15" s="457" t="s">
        <v>687</v>
      </c>
      <c r="J15" s="428" t="s">
        <v>1000</v>
      </c>
      <c r="K15" s="373">
        <v>0.95</v>
      </c>
      <c r="L15" s="166"/>
      <c r="M15" s="432">
        <v>0.95</v>
      </c>
      <c r="N15" s="166"/>
      <c r="O15" s="432">
        <v>0.95</v>
      </c>
      <c r="P15" s="166"/>
      <c r="Q15" s="153">
        <f t="shared" si="0"/>
        <v>0.94999999999999984</v>
      </c>
      <c r="R15" s="153">
        <f t="shared" si="0"/>
        <v>0</v>
      </c>
      <c r="S15" s="432">
        <v>0.95</v>
      </c>
      <c r="T15" s="166"/>
      <c r="U15" s="432">
        <v>0.95</v>
      </c>
      <c r="V15" s="166"/>
      <c r="W15" s="432">
        <v>0.95</v>
      </c>
      <c r="X15" s="166"/>
      <c r="Y15" s="153">
        <f t="shared" si="1"/>
        <v>0.94999999999999984</v>
      </c>
      <c r="Z15" s="153">
        <f t="shared" si="1"/>
        <v>0</v>
      </c>
      <c r="AA15" s="432">
        <v>0.95</v>
      </c>
      <c r="AB15" s="166"/>
      <c r="AC15" s="432">
        <v>0.95</v>
      </c>
      <c r="AD15" s="166"/>
      <c r="AE15" s="432">
        <v>0.95</v>
      </c>
      <c r="AF15" s="168"/>
      <c r="AG15" s="153">
        <f t="shared" si="2"/>
        <v>0.94999999999999984</v>
      </c>
      <c r="AH15" s="153">
        <f t="shared" si="2"/>
        <v>0</v>
      </c>
      <c r="AI15" s="432">
        <v>0.95</v>
      </c>
      <c r="AJ15" s="166"/>
      <c r="AK15" s="432">
        <v>0.95</v>
      </c>
      <c r="AL15" s="166"/>
      <c r="AM15" s="432">
        <v>0.95</v>
      </c>
      <c r="AN15" s="166"/>
      <c r="AO15" s="153">
        <f t="shared" si="3"/>
        <v>0.94999999999999984</v>
      </c>
      <c r="AP15" s="153">
        <f t="shared" si="3"/>
        <v>0</v>
      </c>
      <c r="AQ15" s="153">
        <f t="shared" si="4"/>
        <v>0.94999999999999984</v>
      </c>
      <c r="AR15" s="153">
        <f t="shared" si="4"/>
        <v>0</v>
      </c>
      <c r="AS15" s="159">
        <f t="shared" si="5"/>
        <v>0</v>
      </c>
    </row>
    <row r="16" spans="1:45" ht="138" customHeight="1">
      <c r="A16" s="239"/>
      <c r="B16" s="903"/>
      <c r="C16" s="453" t="s">
        <v>864</v>
      </c>
      <c r="D16" s="373">
        <v>0.95</v>
      </c>
      <c r="E16" s="454" t="s">
        <v>688</v>
      </c>
      <c r="F16" s="425" t="s">
        <v>689</v>
      </c>
      <c r="G16" s="399">
        <v>0.95</v>
      </c>
      <c r="H16" s="455" t="s">
        <v>681</v>
      </c>
      <c r="I16" s="457" t="s">
        <v>690</v>
      </c>
      <c r="J16" s="428" t="s">
        <v>1000</v>
      </c>
      <c r="K16" s="373">
        <v>0.95</v>
      </c>
      <c r="L16" s="166"/>
      <c r="M16" s="432">
        <v>0.95</v>
      </c>
      <c r="N16" s="166"/>
      <c r="O16" s="432">
        <v>0.95</v>
      </c>
      <c r="P16" s="166"/>
      <c r="Q16" s="153">
        <f t="shared" si="0"/>
        <v>0.94999999999999984</v>
      </c>
      <c r="R16" s="153">
        <f t="shared" si="0"/>
        <v>0</v>
      </c>
      <c r="S16" s="432">
        <v>0.95</v>
      </c>
      <c r="T16" s="166"/>
      <c r="U16" s="432">
        <v>0.95</v>
      </c>
      <c r="V16" s="166"/>
      <c r="W16" s="432">
        <v>0.95</v>
      </c>
      <c r="X16" s="166"/>
      <c r="Y16" s="153">
        <f t="shared" si="1"/>
        <v>0.94999999999999984</v>
      </c>
      <c r="Z16" s="153">
        <f t="shared" si="1"/>
        <v>0</v>
      </c>
      <c r="AA16" s="432">
        <v>0.95</v>
      </c>
      <c r="AB16" s="166"/>
      <c r="AC16" s="432">
        <v>0.95</v>
      </c>
      <c r="AD16" s="166"/>
      <c r="AE16" s="432">
        <v>0.95</v>
      </c>
      <c r="AF16" s="168"/>
      <c r="AG16" s="153">
        <f t="shared" si="2"/>
        <v>0.94999999999999984</v>
      </c>
      <c r="AH16" s="153">
        <f t="shared" si="2"/>
        <v>0</v>
      </c>
      <c r="AI16" s="432">
        <v>0.95</v>
      </c>
      <c r="AJ16" s="166"/>
      <c r="AK16" s="432">
        <v>0.95</v>
      </c>
      <c r="AL16" s="166"/>
      <c r="AM16" s="432">
        <v>0.95</v>
      </c>
      <c r="AN16" s="166"/>
      <c r="AO16" s="153">
        <f t="shared" si="3"/>
        <v>0.94999999999999984</v>
      </c>
      <c r="AP16" s="153">
        <f t="shared" si="3"/>
        <v>0</v>
      </c>
      <c r="AQ16" s="153">
        <f t="shared" si="4"/>
        <v>0.94999999999999984</v>
      </c>
      <c r="AR16" s="153">
        <f t="shared" si="4"/>
        <v>0</v>
      </c>
      <c r="AS16" s="159">
        <f t="shared" si="5"/>
        <v>0</v>
      </c>
    </row>
    <row r="17" spans="1:45" ht="117" customHeight="1">
      <c r="A17" s="239"/>
      <c r="B17" s="903"/>
      <c r="C17" s="453" t="s">
        <v>937</v>
      </c>
      <c r="D17" s="373">
        <v>0.95</v>
      </c>
      <c r="E17" s="454" t="s">
        <v>691</v>
      </c>
      <c r="F17" s="425" t="s">
        <v>1022</v>
      </c>
      <c r="G17" s="399">
        <v>0.95</v>
      </c>
      <c r="H17" s="455" t="s">
        <v>692</v>
      </c>
      <c r="I17" s="457" t="s">
        <v>693</v>
      </c>
      <c r="J17" s="428" t="s">
        <v>1000</v>
      </c>
      <c r="K17" s="373">
        <v>0.95</v>
      </c>
      <c r="L17" s="166"/>
      <c r="M17" s="432">
        <v>0.95</v>
      </c>
      <c r="N17" s="166"/>
      <c r="O17" s="432">
        <v>0.95</v>
      </c>
      <c r="P17" s="166"/>
      <c r="Q17" s="153">
        <f t="shared" si="0"/>
        <v>0.94999999999999984</v>
      </c>
      <c r="R17" s="153">
        <f t="shared" si="0"/>
        <v>0</v>
      </c>
      <c r="S17" s="432">
        <v>0.95</v>
      </c>
      <c r="T17" s="166"/>
      <c r="U17" s="432">
        <v>0.95</v>
      </c>
      <c r="V17" s="166"/>
      <c r="W17" s="432">
        <v>0.95</v>
      </c>
      <c r="X17" s="166"/>
      <c r="Y17" s="153">
        <f t="shared" si="1"/>
        <v>0.94999999999999984</v>
      </c>
      <c r="Z17" s="153">
        <f t="shared" si="1"/>
        <v>0</v>
      </c>
      <c r="AA17" s="432">
        <v>0.95</v>
      </c>
      <c r="AB17" s="166"/>
      <c r="AC17" s="432">
        <v>0.95</v>
      </c>
      <c r="AD17" s="166"/>
      <c r="AE17" s="432">
        <v>0.95</v>
      </c>
      <c r="AF17" s="168"/>
      <c r="AG17" s="153">
        <f t="shared" si="2"/>
        <v>0.94999999999999984</v>
      </c>
      <c r="AH17" s="153">
        <f t="shared" si="2"/>
        <v>0</v>
      </c>
      <c r="AI17" s="432">
        <v>0.95</v>
      </c>
      <c r="AJ17" s="166"/>
      <c r="AK17" s="432">
        <v>0.95</v>
      </c>
      <c r="AL17" s="166"/>
      <c r="AM17" s="432">
        <v>0.95</v>
      </c>
      <c r="AN17" s="166"/>
      <c r="AO17" s="153">
        <f t="shared" si="3"/>
        <v>0.94999999999999984</v>
      </c>
      <c r="AP17" s="153">
        <f t="shared" si="3"/>
        <v>0</v>
      </c>
      <c r="AQ17" s="153">
        <f t="shared" si="4"/>
        <v>0.94999999999999984</v>
      </c>
      <c r="AR17" s="153">
        <f t="shared" si="4"/>
        <v>0</v>
      </c>
      <c r="AS17" s="159">
        <f t="shared" si="5"/>
        <v>0</v>
      </c>
    </row>
    <row r="18" spans="1:45" ht="144.75" customHeight="1">
      <c r="A18" s="239"/>
      <c r="B18" s="904"/>
      <c r="C18" s="453" t="s">
        <v>865</v>
      </c>
      <c r="D18" s="373">
        <v>0.95</v>
      </c>
      <c r="E18" s="454" t="s">
        <v>694</v>
      </c>
      <c r="F18" s="425" t="s">
        <v>695</v>
      </c>
      <c r="G18" s="399">
        <v>0.95</v>
      </c>
      <c r="H18" s="455" t="s">
        <v>696</v>
      </c>
      <c r="I18" s="457" t="s">
        <v>938</v>
      </c>
      <c r="J18" s="428" t="s">
        <v>1000</v>
      </c>
      <c r="K18" s="373">
        <v>0.95</v>
      </c>
      <c r="L18" s="166"/>
      <c r="M18" s="432">
        <v>0.95</v>
      </c>
      <c r="N18" s="166"/>
      <c r="O18" s="432">
        <v>0.95</v>
      </c>
      <c r="P18" s="166"/>
      <c r="Q18" s="153">
        <f t="shared" si="0"/>
        <v>0.94999999999999984</v>
      </c>
      <c r="R18" s="153">
        <f t="shared" si="0"/>
        <v>0</v>
      </c>
      <c r="S18" s="432">
        <v>0.95</v>
      </c>
      <c r="T18" s="166"/>
      <c r="U18" s="432">
        <v>0.95</v>
      </c>
      <c r="V18" s="166"/>
      <c r="W18" s="432">
        <v>0.95</v>
      </c>
      <c r="X18" s="166"/>
      <c r="Y18" s="153">
        <f t="shared" si="1"/>
        <v>0.94999999999999984</v>
      </c>
      <c r="Z18" s="153">
        <f t="shared" si="1"/>
        <v>0</v>
      </c>
      <c r="AA18" s="432">
        <v>0.95</v>
      </c>
      <c r="AB18" s="166"/>
      <c r="AC18" s="432">
        <v>0.95</v>
      </c>
      <c r="AD18" s="166"/>
      <c r="AE18" s="432">
        <v>0.95</v>
      </c>
      <c r="AF18" s="168"/>
      <c r="AG18" s="153">
        <f t="shared" si="2"/>
        <v>0.94999999999999984</v>
      </c>
      <c r="AH18" s="153">
        <f t="shared" si="2"/>
        <v>0</v>
      </c>
      <c r="AI18" s="432">
        <v>0.95</v>
      </c>
      <c r="AJ18" s="166"/>
      <c r="AK18" s="432">
        <v>0.95</v>
      </c>
      <c r="AL18" s="166"/>
      <c r="AM18" s="432">
        <v>0.95</v>
      </c>
      <c r="AN18" s="166"/>
      <c r="AO18" s="153">
        <f t="shared" si="3"/>
        <v>0.94999999999999984</v>
      </c>
      <c r="AP18" s="153">
        <f t="shared" si="3"/>
        <v>0</v>
      </c>
      <c r="AQ18" s="153">
        <f t="shared" si="4"/>
        <v>0.94999999999999984</v>
      </c>
      <c r="AR18" s="153">
        <f t="shared" si="4"/>
        <v>0</v>
      </c>
      <c r="AS18" s="159">
        <f t="shared" si="5"/>
        <v>0</v>
      </c>
    </row>
    <row r="19" spans="1:45" ht="23.25">
      <c r="B19" s="820" t="s">
        <v>377</v>
      </c>
      <c r="C19" s="821"/>
      <c r="D19" s="821"/>
      <c r="E19" s="821"/>
      <c r="F19" s="821"/>
      <c r="G19" s="821"/>
      <c r="H19" s="821"/>
      <c r="I19" s="821"/>
      <c r="J19" s="821"/>
      <c r="K19" s="821"/>
      <c r="L19" s="821"/>
      <c r="M19" s="821"/>
      <c r="N19" s="821"/>
      <c r="O19" s="821"/>
      <c r="P19" s="821"/>
      <c r="Q19" s="821"/>
      <c r="R19" s="821"/>
      <c r="S19" s="821"/>
      <c r="T19" s="821"/>
      <c r="U19" s="821"/>
      <c r="V19" s="821"/>
      <c r="W19" s="821"/>
      <c r="X19" s="821"/>
      <c r="Y19" s="821"/>
      <c r="Z19" s="821"/>
      <c r="AA19" s="821"/>
      <c r="AB19" s="821"/>
      <c r="AC19" s="821"/>
      <c r="AD19" s="821"/>
      <c r="AE19" s="821"/>
      <c r="AF19" s="821"/>
      <c r="AG19" s="821"/>
      <c r="AH19" s="821"/>
      <c r="AI19" s="821"/>
      <c r="AJ19" s="821"/>
      <c r="AK19" s="821"/>
      <c r="AL19" s="821"/>
      <c r="AM19" s="821"/>
      <c r="AN19" s="821"/>
      <c r="AO19" s="821"/>
      <c r="AP19" s="821"/>
      <c r="AQ19" s="821"/>
      <c r="AR19" s="822"/>
      <c r="AS19" s="108">
        <f>AVERAGE(AS13:AS18)</f>
        <v>0</v>
      </c>
    </row>
    <row r="20" spans="1:45" ht="17.25">
      <c r="B20" s="7"/>
      <c r="C20" s="7"/>
      <c r="D20" s="13"/>
      <c r="E20" s="13"/>
      <c r="F20" s="7"/>
      <c r="G20" s="7"/>
      <c r="H20" s="7"/>
      <c r="I20" s="7"/>
      <c r="J20" s="240"/>
    </row>
    <row r="21" spans="1:45" ht="15.75">
      <c r="B21" s="148" t="s">
        <v>185</v>
      </c>
      <c r="C21" s="840"/>
      <c r="D21" s="805"/>
      <c r="E21" s="805"/>
      <c r="F21" s="805"/>
      <c r="G21" s="805"/>
      <c r="H21" s="805"/>
      <c r="I21" s="805"/>
      <c r="J21" s="806"/>
    </row>
    <row r="22" spans="1:45" ht="17.25">
      <c r="B22" s="7"/>
      <c r="C22" s="528"/>
      <c r="D22" s="528"/>
      <c r="E22" s="528"/>
      <c r="F22" s="528"/>
      <c r="G22" s="528"/>
      <c r="H22" s="528"/>
      <c r="I22" s="528"/>
      <c r="J22" s="528"/>
    </row>
    <row r="23" spans="1:45" ht="31.5">
      <c r="B23" s="149" t="s">
        <v>428</v>
      </c>
      <c r="C23" s="864">
        <v>43812</v>
      </c>
      <c r="D23" s="865"/>
      <c r="E23" s="13"/>
      <c r="F23" s="7"/>
      <c r="G23" s="147" t="s">
        <v>372</v>
      </c>
      <c r="H23" s="905" t="s">
        <v>697</v>
      </c>
      <c r="I23" s="849"/>
      <c r="J23" s="849"/>
    </row>
    <row r="24" spans="1:45" ht="17.25">
      <c r="B24" s="7"/>
      <c r="C24" s="7"/>
      <c r="D24" s="13"/>
      <c r="E24" s="13"/>
      <c r="F24" s="7"/>
      <c r="G24" s="7"/>
      <c r="H24" s="7"/>
      <c r="I24" s="7"/>
      <c r="J24" s="240"/>
    </row>
    <row r="25" spans="1:45" ht="17.25">
      <c r="B25" s="7"/>
      <c r="C25" s="7"/>
      <c r="D25" s="13"/>
      <c r="E25" s="13"/>
      <c r="F25" s="7"/>
      <c r="G25" s="7"/>
      <c r="H25" s="7"/>
      <c r="I25" s="7"/>
      <c r="J25" s="240"/>
    </row>
    <row r="26" spans="1:45" ht="17.25">
      <c r="A26" s="239"/>
      <c r="B26" s="7"/>
      <c r="C26" s="7"/>
      <c r="D26" s="13"/>
      <c r="E26" s="13"/>
      <c r="F26" s="7"/>
      <c r="G26" s="7"/>
      <c r="H26" s="7"/>
      <c r="I26" s="7"/>
      <c r="J26" s="240"/>
    </row>
    <row r="27" spans="1:45" ht="17.25">
      <c r="B27" s="7"/>
      <c r="C27" s="7"/>
      <c r="D27" s="13"/>
      <c r="E27" s="516"/>
      <c r="F27" s="516"/>
      <c r="G27" s="516"/>
      <c r="H27" s="516"/>
      <c r="I27" s="193"/>
      <c r="J27" s="13"/>
    </row>
    <row r="28" spans="1:45" ht="17.25">
      <c r="B28" s="7"/>
      <c r="C28" s="7"/>
      <c r="D28" s="13"/>
      <c r="E28" s="13"/>
      <c r="F28" s="7"/>
      <c r="G28" s="8"/>
      <c r="H28" s="7"/>
      <c r="I28" s="7"/>
      <c r="J28" s="13"/>
    </row>
    <row r="29" spans="1:45" ht="17.25">
      <c r="B29" s="7"/>
      <c r="C29" s="7"/>
      <c r="D29" s="13"/>
      <c r="E29" s="516"/>
      <c r="F29" s="516"/>
      <c r="G29" s="516"/>
      <c r="H29" s="516"/>
      <c r="I29" s="193"/>
      <c r="J29" s="13"/>
    </row>
    <row r="30" spans="1:45" ht="17.25">
      <c r="B30" s="7"/>
      <c r="C30" s="7"/>
      <c r="D30" s="13"/>
      <c r="E30" s="13"/>
      <c r="F30" s="7"/>
      <c r="G30" s="8"/>
      <c r="H30" s="7"/>
      <c r="I30" s="7"/>
      <c r="J30" s="13"/>
    </row>
    <row r="31" spans="1:45" ht="17.25">
      <c r="B31" s="7"/>
      <c r="C31" s="7"/>
      <c r="D31" s="13"/>
      <c r="E31" s="516"/>
      <c r="F31" s="516"/>
      <c r="G31" s="516"/>
      <c r="H31" s="516"/>
      <c r="I31" s="193"/>
      <c r="J31" s="13"/>
    </row>
  </sheetData>
  <sheetProtection algorithmName="SHA-512" hashValue="gZuLGhV1F06tdQz734vFKZCOSTsZC0FeAHP1um+L+BOPw544ulJoosowFApcaf5cdY8t06ehX5+M8RxEkITM2g==" saltValue="RStnb/KfDkTLAGrr9V1NfQ==" spinCount="100000" sheet="1" objects="1" scenarios="1" formatCells="0" formatColumns="0" formatRows="0"/>
  <mergeCells count="49">
    <mergeCell ref="E27:H27"/>
    <mergeCell ref="E29:H29"/>
    <mergeCell ref="E31:H31"/>
    <mergeCell ref="B13:B18"/>
    <mergeCell ref="AM11:AN11"/>
    <mergeCell ref="W11:X11"/>
    <mergeCell ref="Y11:Z11"/>
    <mergeCell ref="B19:AR19"/>
    <mergeCell ref="C21:J21"/>
    <mergeCell ref="C22:J22"/>
    <mergeCell ref="C23:D23"/>
    <mergeCell ref="H23:J23"/>
    <mergeCell ref="AA10:AH10"/>
    <mergeCell ref="AI10:AP10"/>
    <mergeCell ref="K11:L11"/>
    <mergeCell ref="M11:N11"/>
    <mergeCell ref="AO11:AP11"/>
    <mergeCell ref="AA11:AB11"/>
    <mergeCell ref="AC11:AD11"/>
    <mergeCell ref="AE11:AF11"/>
    <mergeCell ref="AG11:AH11"/>
    <mergeCell ref="AI11:AJ11"/>
    <mergeCell ref="AK11:AL11"/>
    <mergeCell ref="O11:P11"/>
    <mergeCell ref="Q11:R11"/>
    <mergeCell ref="S11:T11"/>
    <mergeCell ref="U11:V11"/>
    <mergeCell ref="AQ8:AS8"/>
    <mergeCell ref="B9:B12"/>
    <mergeCell ref="C9:C12"/>
    <mergeCell ref="D9:D12"/>
    <mergeCell ref="E9:E12"/>
    <mergeCell ref="F9:F12"/>
    <mergeCell ref="G9:G12"/>
    <mergeCell ref="H9:H12"/>
    <mergeCell ref="I9:I12"/>
    <mergeCell ref="J9:J12"/>
    <mergeCell ref="K9:AP9"/>
    <mergeCell ref="AQ9:AQ12"/>
    <mergeCell ref="AR9:AR12"/>
    <mergeCell ref="AS9:AS12"/>
    <mergeCell ref="K10:R10"/>
    <mergeCell ref="S10:Z10"/>
    <mergeCell ref="AR7:AS7"/>
    <mergeCell ref="B2:B6"/>
    <mergeCell ref="C2:AQ6"/>
    <mergeCell ref="AR2:AS2"/>
    <mergeCell ref="AR5:AS5"/>
    <mergeCell ref="AR6:AS6"/>
  </mergeCells>
  <conditionalFormatting sqref="AS13">
    <cfRule type="cellIs" dxfId="56" priority="4" operator="between">
      <formula>0.7</formula>
      <formula>1</formula>
    </cfRule>
    <cfRule type="cellIs" dxfId="55" priority="5" operator="between">
      <formula>0.51</formula>
      <formula>0.69</formula>
    </cfRule>
    <cfRule type="cellIs" dxfId="54" priority="6" operator="between">
      <formula>0</formula>
      <formula>0.5</formula>
    </cfRule>
  </conditionalFormatting>
  <conditionalFormatting sqref="AS14:AS18">
    <cfRule type="cellIs" dxfId="53" priority="1" operator="between">
      <formula>0.7</formula>
      <formula>1</formula>
    </cfRule>
    <cfRule type="cellIs" dxfId="52" priority="2" operator="between">
      <formula>0.51</formula>
      <formula>0.69</formula>
    </cfRule>
    <cfRule type="cellIs" dxfId="51" priority="3" operator="between">
      <formula>0</formula>
      <formula>0.5</formula>
    </cfRule>
  </conditionalFormatting>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AS26"/>
  <sheetViews>
    <sheetView showGridLines="0" zoomScale="70" zoomScaleNormal="70" workbookViewId="0">
      <selection activeCell="B19" sqref="B19"/>
    </sheetView>
  </sheetViews>
  <sheetFormatPr baseColWidth="10" defaultColWidth="17.28515625" defaultRowHeight="15" customHeight="1"/>
  <cols>
    <col min="1" max="1" width="4.28515625" style="5" customWidth="1"/>
    <col min="2" max="2" width="42" style="9" customWidth="1"/>
    <col min="3" max="3" width="36.85546875" style="9" customWidth="1"/>
    <col min="4" max="4" width="21.42578125" style="14" customWidth="1"/>
    <col min="5" max="7" width="21.42578125" style="9" customWidth="1"/>
    <col min="8" max="8" width="28.5703125" style="9" customWidth="1"/>
    <col min="9" max="9" width="50" style="9" customWidth="1"/>
    <col min="10" max="10" width="28.5703125" style="11" customWidth="1"/>
    <col min="11" max="16" width="14.28515625" style="5" customWidth="1"/>
    <col min="17" max="17" width="17.5703125" style="5" customWidth="1"/>
    <col min="18" max="42" width="14.28515625" style="5" customWidth="1"/>
    <col min="43" max="43" width="14.85546875" style="5" customWidth="1"/>
    <col min="44" max="45" width="15" style="5" customWidth="1"/>
    <col min="46" max="16384" width="17.28515625" style="5"/>
  </cols>
  <sheetData>
    <row r="1" spans="2:45" ht="18" thickBot="1"/>
    <row r="2" spans="2:45" ht="15.75">
      <c r="B2" s="788"/>
      <c r="C2" s="795" t="s">
        <v>455</v>
      </c>
      <c r="D2" s="796"/>
      <c r="E2" s="796"/>
      <c r="F2" s="796"/>
      <c r="G2" s="796"/>
      <c r="H2" s="796"/>
      <c r="I2" s="796"/>
      <c r="J2" s="796"/>
      <c r="K2" s="796"/>
      <c r="L2" s="796"/>
      <c r="M2" s="796"/>
      <c r="N2" s="796"/>
      <c r="O2" s="796"/>
      <c r="P2" s="796"/>
      <c r="Q2" s="796"/>
      <c r="R2" s="796"/>
      <c r="S2" s="796"/>
      <c r="T2" s="796"/>
      <c r="U2" s="796"/>
      <c r="V2" s="796"/>
      <c r="W2" s="796"/>
      <c r="X2" s="796"/>
      <c r="Y2" s="796"/>
      <c r="Z2" s="796"/>
      <c r="AA2" s="796"/>
      <c r="AB2" s="796"/>
      <c r="AC2" s="796"/>
      <c r="AD2" s="796"/>
      <c r="AE2" s="796"/>
      <c r="AF2" s="796"/>
      <c r="AG2" s="796"/>
      <c r="AH2" s="796"/>
      <c r="AI2" s="796"/>
      <c r="AJ2" s="796"/>
      <c r="AK2" s="796"/>
      <c r="AL2" s="796"/>
      <c r="AM2" s="796"/>
      <c r="AN2" s="796"/>
      <c r="AO2" s="796"/>
      <c r="AP2" s="796"/>
      <c r="AQ2" s="797"/>
      <c r="AR2" s="807" t="s">
        <v>435</v>
      </c>
      <c r="AS2" s="808"/>
    </row>
    <row r="3" spans="2:45" ht="15.75">
      <c r="B3" s="789"/>
      <c r="C3" s="798"/>
      <c r="D3" s="799"/>
      <c r="E3" s="799"/>
      <c r="F3" s="799"/>
      <c r="G3" s="799"/>
      <c r="H3" s="799"/>
      <c r="I3" s="799"/>
      <c r="J3" s="799"/>
      <c r="K3" s="799"/>
      <c r="L3" s="799"/>
      <c r="M3" s="799"/>
      <c r="N3" s="799"/>
      <c r="O3" s="799"/>
      <c r="P3" s="799"/>
      <c r="Q3" s="799"/>
      <c r="R3" s="799"/>
      <c r="S3" s="799"/>
      <c r="T3" s="799"/>
      <c r="U3" s="799"/>
      <c r="V3" s="799"/>
      <c r="W3" s="799"/>
      <c r="X3" s="799"/>
      <c r="Y3" s="799"/>
      <c r="Z3" s="799"/>
      <c r="AA3" s="799"/>
      <c r="AB3" s="799"/>
      <c r="AC3" s="799"/>
      <c r="AD3" s="799"/>
      <c r="AE3" s="799"/>
      <c r="AF3" s="799"/>
      <c r="AG3" s="799"/>
      <c r="AH3" s="799"/>
      <c r="AI3" s="799"/>
      <c r="AJ3" s="799"/>
      <c r="AK3" s="799"/>
      <c r="AL3" s="799"/>
      <c r="AM3" s="799"/>
      <c r="AN3" s="799"/>
      <c r="AO3" s="799"/>
      <c r="AP3" s="799"/>
      <c r="AQ3" s="800"/>
      <c r="AR3" s="112" t="s">
        <v>432</v>
      </c>
      <c r="AS3" s="113" t="s">
        <v>433</v>
      </c>
    </row>
    <row r="4" spans="2:45">
      <c r="B4" s="789"/>
      <c r="C4" s="798"/>
      <c r="D4" s="799"/>
      <c r="E4" s="799"/>
      <c r="F4" s="799"/>
      <c r="G4" s="799"/>
      <c r="H4" s="799"/>
      <c r="I4" s="799"/>
      <c r="J4" s="799"/>
      <c r="K4" s="799"/>
      <c r="L4" s="799"/>
      <c r="M4" s="799"/>
      <c r="N4" s="799"/>
      <c r="O4" s="799"/>
      <c r="P4" s="799"/>
      <c r="Q4" s="799"/>
      <c r="R4" s="799"/>
      <c r="S4" s="799"/>
      <c r="T4" s="799"/>
      <c r="U4" s="799"/>
      <c r="V4" s="799"/>
      <c r="W4" s="799"/>
      <c r="X4" s="799"/>
      <c r="Y4" s="799"/>
      <c r="Z4" s="799"/>
      <c r="AA4" s="799"/>
      <c r="AB4" s="799"/>
      <c r="AC4" s="799"/>
      <c r="AD4" s="799"/>
      <c r="AE4" s="799"/>
      <c r="AF4" s="799"/>
      <c r="AG4" s="799"/>
      <c r="AH4" s="799"/>
      <c r="AI4" s="799"/>
      <c r="AJ4" s="799"/>
      <c r="AK4" s="799"/>
      <c r="AL4" s="799"/>
      <c r="AM4" s="799"/>
      <c r="AN4" s="799"/>
      <c r="AO4" s="799"/>
      <c r="AP4" s="799"/>
      <c r="AQ4" s="800"/>
      <c r="AR4" s="114">
        <v>3</v>
      </c>
      <c r="AS4" s="115" t="s">
        <v>498</v>
      </c>
    </row>
    <row r="5" spans="2:45" ht="15.75">
      <c r="B5" s="789"/>
      <c r="C5" s="798"/>
      <c r="D5" s="799"/>
      <c r="E5" s="799"/>
      <c r="F5" s="799"/>
      <c r="G5" s="799"/>
      <c r="H5" s="799"/>
      <c r="I5" s="799"/>
      <c r="J5" s="799"/>
      <c r="K5" s="799"/>
      <c r="L5" s="799"/>
      <c r="M5" s="799"/>
      <c r="N5" s="799"/>
      <c r="O5" s="799"/>
      <c r="P5" s="799"/>
      <c r="Q5" s="799"/>
      <c r="R5" s="799"/>
      <c r="S5" s="799"/>
      <c r="T5" s="799"/>
      <c r="U5" s="799"/>
      <c r="V5" s="799"/>
      <c r="W5" s="799"/>
      <c r="X5" s="799"/>
      <c r="Y5" s="799"/>
      <c r="Z5" s="799"/>
      <c r="AA5" s="799"/>
      <c r="AB5" s="799"/>
      <c r="AC5" s="799"/>
      <c r="AD5" s="799"/>
      <c r="AE5" s="799"/>
      <c r="AF5" s="799"/>
      <c r="AG5" s="799"/>
      <c r="AH5" s="799"/>
      <c r="AI5" s="799"/>
      <c r="AJ5" s="799"/>
      <c r="AK5" s="799"/>
      <c r="AL5" s="799"/>
      <c r="AM5" s="799"/>
      <c r="AN5" s="799"/>
      <c r="AO5" s="799"/>
      <c r="AP5" s="799"/>
      <c r="AQ5" s="800"/>
      <c r="AR5" s="791" t="s">
        <v>434</v>
      </c>
      <c r="AS5" s="792"/>
    </row>
    <row r="6" spans="2:45" ht="15.75" thickBot="1">
      <c r="B6" s="790"/>
      <c r="C6" s="801"/>
      <c r="D6" s="802"/>
      <c r="E6" s="802"/>
      <c r="F6" s="802"/>
      <c r="G6" s="802"/>
      <c r="H6" s="802"/>
      <c r="I6" s="802"/>
      <c r="J6" s="802"/>
      <c r="K6" s="802"/>
      <c r="L6" s="802"/>
      <c r="M6" s="802"/>
      <c r="N6" s="802"/>
      <c r="O6" s="802"/>
      <c r="P6" s="802"/>
      <c r="Q6" s="802"/>
      <c r="R6" s="802"/>
      <c r="S6" s="802"/>
      <c r="T6" s="802"/>
      <c r="U6" s="802"/>
      <c r="V6" s="802"/>
      <c r="W6" s="802"/>
      <c r="X6" s="802"/>
      <c r="Y6" s="802"/>
      <c r="Z6" s="802"/>
      <c r="AA6" s="802"/>
      <c r="AB6" s="802"/>
      <c r="AC6" s="802"/>
      <c r="AD6" s="802"/>
      <c r="AE6" s="802"/>
      <c r="AF6" s="802"/>
      <c r="AG6" s="802"/>
      <c r="AH6" s="802"/>
      <c r="AI6" s="802"/>
      <c r="AJ6" s="802"/>
      <c r="AK6" s="802"/>
      <c r="AL6" s="802"/>
      <c r="AM6" s="802"/>
      <c r="AN6" s="802"/>
      <c r="AO6" s="802"/>
      <c r="AP6" s="802"/>
      <c r="AQ6" s="803"/>
      <c r="AR6" s="793" t="s">
        <v>496</v>
      </c>
      <c r="AS6" s="794"/>
    </row>
    <row r="7" spans="2:45" ht="17.25">
      <c r="B7" s="6"/>
      <c r="C7" s="6"/>
      <c r="D7" s="12"/>
      <c r="E7" s="6"/>
      <c r="F7" s="6"/>
      <c r="G7" s="6"/>
      <c r="H7" s="6"/>
      <c r="I7" s="6"/>
      <c r="J7" s="10"/>
      <c r="AR7" s="809"/>
      <c r="AS7" s="810"/>
    </row>
    <row r="8" spans="2:45" ht="13.5">
      <c r="B8" s="104"/>
      <c r="C8" s="105"/>
      <c r="D8" s="105"/>
      <c r="E8" s="105"/>
      <c r="F8" s="105"/>
      <c r="G8" s="105"/>
      <c r="H8" s="105"/>
      <c r="I8" s="105"/>
      <c r="J8" s="105"/>
      <c r="K8" s="105"/>
      <c r="L8" s="105"/>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05"/>
      <c r="AP8" s="105"/>
      <c r="AQ8" s="811"/>
      <c r="AR8" s="812"/>
      <c r="AS8" s="813"/>
    </row>
    <row r="9" spans="2:45" ht="15.75">
      <c r="B9" s="825" t="s">
        <v>431</v>
      </c>
      <c r="C9" s="782" t="s">
        <v>430</v>
      </c>
      <c r="D9" s="782" t="s">
        <v>459</v>
      </c>
      <c r="E9" s="782" t="s">
        <v>462</v>
      </c>
      <c r="F9" s="782" t="s">
        <v>463</v>
      </c>
      <c r="G9" s="782" t="s">
        <v>427</v>
      </c>
      <c r="H9" s="782" t="s">
        <v>421</v>
      </c>
      <c r="I9" s="782" t="s">
        <v>491</v>
      </c>
      <c r="J9" s="782" t="s">
        <v>7</v>
      </c>
      <c r="K9" s="721" t="s">
        <v>346</v>
      </c>
      <c r="L9" s="721"/>
      <c r="M9" s="721"/>
      <c r="N9" s="721"/>
      <c r="O9" s="721"/>
      <c r="P9" s="721"/>
      <c r="Q9" s="721"/>
      <c r="R9" s="721"/>
      <c r="S9" s="721"/>
      <c r="T9" s="721"/>
      <c r="U9" s="721"/>
      <c r="V9" s="721"/>
      <c r="W9" s="721"/>
      <c r="X9" s="721"/>
      <c r="Y9" s="721"/>
      <c r="Z9" s="721"/>
      <c r="AA9" s="721"/>
      <c r="AB9" s="721"/>
      <c r="AC9" s="721"/>
      <c r="AD9" s="721"/>
      <c r="AE9" s="721"/>
      <c r="AF9" s="721"/>
      <c r="AG9" s="721"/>
      <c r="AH9" s="721"/>
      <c r="AI9" s="721"/>
      <c r="AJ9" s="721"/>
      <c r="AK9" s="721"/>
      <c r="AL9" s="721"/>
      <c r="AM9" s="721"/>
      <c r="AN9" s="721"/>
      <c r="AO9" s="721"/>
      <c r="AP9" s="721"/>
      <c r="AQ9" s="823" t="s">
        <v>347</v>
      </c>
      <c r="AR9" s="824" t="s">
        <v>348</v>
      </c>
      <c r="AS9" s="824" t="s">
        <v>378</v>
      </c>
    </row>
    <row r="10" spans="2:45" ht="15.75">
      <c r="B10" s="825"/>
      <c r="C10" s="782"/>
      <c r="D10" s="782"/>
      <c r="E10" s="782"/>
      <c r="F10" s="782"/>
      <c r="G10" s="782"/>
      <c r="H10" s="782"/>
      <c r="I10" s="782"/>
      <c r="J10" s="782"/>
      <c r="K10" s="546" t="s">
        <v>422</v>
      </c>
      <c r="L10" s="546"/>
      <c r="M10" s="546"/>
      <c r="N10" s="546"/>
      <c r="O10" s="546"/>
      <c r="P10" s="546"/>
      <c r="Q10" s="546"/>
      <c r="R10" s="546"/>
      <c r="S10" s="546" t="s">
        <v>423</v>
      </c>
      <c r="T10" s="546"/>
      <c r="U10" s="546"/>
      <c r="V10" s="546"/>
      <c r="W10" s="546"/>
      <c r="X10" s="546"/>
      <c r="Y10" s="546"/>
      <c r="Z10" s="546"/>
      <c r="AA10" s="546" t="s">
        <v>424</v>
      </c>
      <c r="AB10" s="546"/>
      <c r="AC10" s="546"/>
      <c r="AD10" s="546"/>
      <c r="AE10" s="546"/>
      <c r="AF10" s="546"/>
      <c r="AG10" s="546"/>
      <c r="AH10" s="546"/>
      <c r="AI10" s="546" t="s">
        <v>425</v>
      </c>
      <c r="AJ10" s="546"/>
      <c r="AK10" s="546"/>
      <c r="AL10" s="546"/>
      <c r="AM10" s="546"/>
      <c r="AN10" s="546"/>
      <c r="AO10" s="546"/>
      <c r="AP10" s="546"/>
      <c r="AQ10" s="823"/>
      <c r="AR10" s="824"/>
      <c r="AS10" s="824"/>
    </row>
    <row r="11" spans="2:45" ht="15.75">
      <c r="B11" s="825"/>
      <c r="C11" s="782"/>
      <c r="D11" s="782"/>
      <c r="E11" s="782"/>
      <c r="F11" s="782"/>
      <c r="G11" s="782"/>
      <c r="H11" s="782"/>
      <c r="I11" s="782"/>
      <c r="J11" s="782"/>
      <c r="K11" s="546" t="s">
        <v>353</v>
      </c>
      <c r="L11" s="546"/>
      <c r="M11" s="546" t="s">
        <v>354</v>
      </c>
      <c r="N11" s="546"/>
      <c r="O11" s="784" t="s">
        <v>355</v>
      </c>
      <c r="P11" s="785"/>
      <c r="Q11" s="786" t="s">
        <v>356</v>
      </c>
      <c r="R11" s="787"/>
      <c r="S11" s="546" t="s">
        <v>429</v>
      </c>
      <c r="T11" s="546"/>
      <c r="U11" s="546" t="s">
        <v>358</v>
      </c>
      <c r="V11" s="546"/>
      <c r="W11" s="546" t="s">
        <v>359</v>
      </c>
      <c r="X11" s="546"/>
      <c r="Y11" s="786" t="s">
        <v>356</v>
      </c>
      <c r="Z11" s="787"/>
      <c r="AA11" s="546" t="s">
        <v>360</v>
      </c>
      <c r="AB11" s="546"/>
      <c r="AC11" s="546" t="s">
        <v>361</v>
      </c>
      <c r="AD11" s="546"/>
      <c r="AE11" s="546" t="s">
        <v>362</v>
      </c>
      <c r="AF11" s="546"/>
      <c r="AG11" s="786" t="s">
        <v>356</v>
      </c>
      <c r="AH11" s="787"/>
      <c r="AI11" s="546" t="s">
        <v>363</v>
      </c>
      <c r="AJ11" s="546"/>
      <c r="AK11" s="546" t="s">
        <v>364</v>
      </c>
      <c r="AL11" s="546"/>
      <c r="AM11" s="546" t="s">
        <v>365</v>
      </c>
      <c r="AN11" s="546"/>
      <c r="AO11" s="786" t="s">
        <v>426</v>
      </c>
      <c r="AP11" s="787"/>
      <c r="AQ11" s="823"/>
      <c r="AR11" s="824"/>
      <c r="AS11" s="824"/>
    </row>
    <row r="12" spans="2:45" ht="13.5">
      <c r="B12" s="720"/>
      <c r="C12" s="783"/>
      <c r="D12" s="783"/>
      <c r="E12" s="783"/>
      <c r="F12" s="783"/>
      <c r="G12" s="783"/>
      <c r="H12" s="783"/>
      <c r="I12" s="783"/>
      <c r="J12" s="783"/>
      <c r="K12" s="116" t="s">
        <v>366</v>
      </c>
      <c r="L12" s="117" t="s">
        <v>367</v>
      </c>
      <c r="M12" s="116" t="s">
        <v>366</v>
      </c>
      <c r="N12" s="117" t="s">
        <v>367</v>
      </c>
      <c r="O12" s="116" t="s">
        <v>366</v>
      </c>
      <c r="P12" s="117" t="s">
        <v>367</v>
      </c>
      <c r="Q12" s="118" t="s">
        <v>366</v>
      </c>
      <c r="R12" s="119" t="s">
        <v>367</v>
      </c>
      <c r="S12" s="116" t="s">
        <v>366</v>
      </c>
      <c r="T12" s="117" t="s">
        <v>367</v>
      </c>
      <c r="U12" s="116" t="s">
        <v>366</v>
      </c>
      <c r="V12" s="117" t="s">
        <v>367</v>
      </c>
      <c r="W12" s="116" t="s">
        <v>366</v>
      </c>
      <c r="X12" s="117" t="s">
        <v>367</v>
      </c>
      <c r="Y12" s="118" t="s">
        <v>366</v>
      </c>
      <c r="Z12" s="119" t="s">
        <v>367</v>
      </c>
      <c r="AA12" s="116" t="s">
        <v>366</v>
      </c>
      <c r="AB12" s="117" t="s">
        <v>367</v>
      </c>
      <c r="AC12" s="116" t="s">
        <v>366</v>
      </c>
      <c r="AD12" s="117" t="s">
        <v>367</v>
      </c>
      <c r="AE12" s="116" t="s">
        <v>366</v>
      </c>
      <c r="AF12" s="117" t="s">
        <v>367</v>
      </c>
      <c r="AG12" s="118" t="s">
        <v>366</v>
      </c>
      <c r="AH12" s="119" t="s">
        <v>367</v>
      </c>
      <c r="AI12" s="116" t="s">
        <v>366</v>
      </c>
      <c r="AJ12" s="117" t="s">
        <v>367</v>
      </c>
      <c r="AK12" s="116" t="s">
        <v>366</v>
      </c>
      <c r="AL12" s="117" t="s">
        <v>367</v>
      </c>
      <c r="AM12" s="116" t="s">
        <v>366</v>
      </c>
      <c r="AN12" s="117" t="s">
        <v>367</v>
      </c>
      <c r="AO12" s="118" t="s">
        <v>366</v>
      </c>
      <c r="AP12" s="119" t="s">
        <v>367</v>
      </c>
      <c r="AQ12" s="823"/>
      <c r="AR12" s="824"/>
      <c r="AS12" s="824"/>
    </row>
    <row r="13" spans="2:45" ht="185.25">
      <c r="B13" s="380" t="s">
        <v>701</v>
      </c>
      <c r="C13" s="458" t="s">
        <v>866</v>
      </c>
      <c r="D13" s="373">
        <v>1</v>
      </c>
      <c r="E13" s="342" t="s">
        <v>702</v>
      </c>
      <c r="F13" s="425" t="s">
        <v>703</v>
      </c>
      <c r="G13" s="509">
        <v>0.999</v>
      </c>
      <c r="H13" s="459" t="s">
        <v>704</v>
      </c>
      <c r="I13" s="456" t="s">
        <v>705</v>
      </c>
      <c r="J13" s="460" t="s">
        <v>1001</v>
      </c>
      <c r="K13" s="344">
        <v>1</v>
      </c>
      <c r="L13" s="174"/>
      <c r="M13" s="344">
        <v>1</v>
      </c>
      <c r="N13" s="174"/>
      <c r="O13" s="344">
        <v>1</v>
      </c>
      <c r="P13" s="174"/>
      <c r="Q13" s="461">
        <f>(K13+M13+O13)/3</f>
        <v>1</v>
      </c>
      <c r="R13" s="461">
        <f>(L13+N13+P13)/3</f>
        <v>0</v>
      </c>
      <c r="S13" s="344">
        <v>1</v>
      </c>
      <c r="T13" s="174"/>
      <c r="U13" s="344">
        <v>1</v>
      </c>
      <c r="V13" s="174"/>
      <c r="W13" s="344">
        <v>1</v>
      </c>
      <c r="X13" s="174"/>
      <c r="Y13" s="461">
        <f>(S13+U13+W13)/3</f>
        <v>1</v>
      </c>
      <c r="Z13" s="461">
        <f>(T13+V13+X13)/3</f>
        <v>0</v>
      </c>
      <c r="AA13" s="344">
        <v>1</v>
      </c>
      <c r="AB13" s="174"/>
      <c r="AC13" s="344">
        <v>1</v>
      </c>
      <c r="AD13" s="174"/>
      <c r="AE13" s="437">
        <v>1</v>
      </c>
      <c r="AF13" s="216"/>
      <c r="AG13" s="461">
        <f>(AA13+AC13+AE13)/3</f>
        <v>1</v>
      </c>
      <c r="AH13" s="461">
        <f>(AB13+AD13+AF13)/3</f>
        <v>0</v>
      </c>
      <c r="AI13" s="344">
        <v>1</v>
      </c>
      <c r="AJ13" s="174"/>
      <c r="AK13" s="344">
        <v>1</v>
      </c>
      <c r="AL13" s="174"/>
      <c r="AM13" s="344">
        <v>1</v>
      </c>
      <c r="AN13" s="174"/>
      <c r="AO13" s="461">
        <f>(AI13+AK13+AM13)/3</f>
        <v>1</v>
      </c>
      <c r="AP13" s="461">
        <f>(AJ13+AL13+AN13)/3</f>
        <v>0</v>
      </c>
      <c r="AQ13" s="462">
        <f>(Q13+Y13+AG13+AO13)/4</f>
        <v>1</v>
      </c>
      <c r="AR13" s="462">
        <f>(R13+Z13+AH13+AP13)/4</f>
        <v>0</v>
      </c>
      <c r="AS13" s="159">
        <f>IF(AND(AR13&gt;0,AQ13&gt;0),AR13/AQ13,0)</f>
        <v>0</v>
      </c>
    </row>
    <row r="14" spans="2:45" ht="23.25">
      <c r="B14" s="820" t="s">
        <v>377</v>
      </c>
      <c r="C14" s="821"/>
      <c r="D14" s="821"/>
      <c r="E14" s="821"/>
      <c r="F14" s="821"/>
      <c r="G14" s="821"/>
      <c r="H14" s="821"/>
      <c r="I14" s="821"/>
      <c r="J14" s="821"/>
      <c r="K14" s="821"/>
      <c r="L14" s="821"/>
      <c r="M14" s="821"/>
      <c r="N14" s="821"/>
      <c r="O14" s="821"/>
      <c r="P14" s="821"/>
      <c r="Q14" s="821"/>
      <c r="R14" s="821"/>
      <c r="S14" s="821"/>
      <c r="T14" s="821"/>
      <c r="U14" s="821"/>
      <c r="V14" s="821"/>
      <c r="W14" s="821"/>
      <c r="X14" s="821"/>
      <c r="Y14" s="821"/>
      <c r="Z14" s="821"/>
      <c r="AA14" s="821"/>
      <c r="AB14" s="821"/>
      <c r="AC14" s="821"/>
      <c r="AD14" s="821"/>
      <c r="AE14" s="821"/>
      <c r="AF14" s="821"/>
      <c r="AG14" s="821"/>
      <c r="AH14" s="821"/>
      <c r="AI14" s="821"/>
      <c r="AJ14" s="821"/>
      <c r="AK14" s="821"/>
      <c r="AL14" s="821"/>
      <c r="AM14" s="821"/>
      <c r="AN14" s="821"/>
      <c r="AO14" s="821"/>
      <c r="AP14" s="821"/>
      <c r="AQ14" s="821"/>
      <c r="AR14" s="822"/>
      <c r="AS14" s="108">
        <f>AVERAGE(AS13:AS13)</f>
        <v>0</v>
      </c>
    </row>
    <row r="15" spans="2:45" ht="17.25">
      <c r="B15" s="7"/>
      <c r="C15" s="7"/>
      <c r="D15" s="13"/>
      <c r="E15" s="7"/>
      <c r="F15" s="7"/>
      <c r="G15" s="7"/>
      <c r="H15" s="7"/>
      <c r="I15" s="7"/>
      <c r="J15" s="8"/>
    </row>
    <row r="16" spans="2:45" ht="15.75">
      <c r="B16" s="148" t="s">
        <v>185</v>
      </c>
      <c r="C16" s="840"/>
      <c r="D16" s="805"/>
      <c r="E16" s="805"/>
      <c r="F16" s="805"/>
      <c r="G16" s="805"/>
      <c r="H16" s="805"/>
      <c r="I16" s="805"/>
      <c r="J16" s="806"/>
    </row>
    <row r="17" spans="2:10" ht="17.25">
      <c r="B17" s="7"/>
      <c r="C17" s="528"/>
      <c r="D17" s="528"/>
      <c r="E17" s="528"/>
      <c r="F17" s="528"/>
      <c r="G17" s="528"/>
      <c r="H17" s="528"/>
      <c r="I17" s="528"/>
      <c r="J17" s="528"/>
    </row>
    <row r="18" spans="2:10" ht="17.25">
      <c r="B18" s="149" t="s">
        <v>428</v>
      </c>
      <c r="C18" s="864">
        <v>43812</v>
      </c>
      <c r="D18" s="865"/>
      <c r="E18" s="7"/>
      <c r="F18" s="7"/>
      <c r="G18" s="147" t="s">
        <v>372</v>
      </c>
      <c r="H18" s="905" t="s">
        <v>706</v>
      </c>
      <c r="I18" s="849"/>
      <c r="J18" s="849"/>
    </row>
    <row r="19" spans="2:10" ht="17.25">
      <c r="B19" s="7"/>
      <c r="C19" s="7"/>
      <c r="D19" s="13"/>
      <c r="E19" s="7"/>
      <c r="F19" s="7"/>
      <c r="G19" s="7"/>
      <c r="H19" s="7"/>
      <c r="I19" s="7"/>
      <c r="J19" s="8"/>
    </row>
    <row r="20" spans="2:10" ht="17.25">
      <c r="B20" s="7"/>
      <c r="C20" s="7"/>
      <c r="D20" s="13"/>
      <c r="E20" s="7"/>
      <c r="F20" s="7"/>
      <c r="G20" s="7"/>
      <c r="H20" s="7"/>
      <c r="I20" s="7"/>
      <c r="J20" s="8"/>
    </row>
    <row r="21" spans="2:10" ht="17.25">
      <c r="B21" s="7"/>
      <c r="C21" s="7"/>
      <c r="D21" s="13"/>
      <c r="E21" s="7"/>
      <c r="F21" s="7"/>
      <c r="G21" s="7"/>
      <c r="H21" s="7"/>
      <c r="I21" s="7"/>
      <c r="J21" s="8"/>
    </row>
    <row r="22" spans="2:10" ht="17.25">
      <c r="B22" s="7"/>
      <c r="C22" s="7"/>
      <c r="D22" s="13"/>
      <c r="E22" s="516"/>
      <c r="F22" s="516"/>
      <c r="G22" s="516"/>
      <c r="H22" s="516"/>
      <c r="I22" s="193"/>
      <c r="J22" s="7"/>
    </row>
    <row r="23" spans="2:10" ht="17.25">
      <c r="B23" s="7"/>
      <c r="C23" s="7"/>
      <c r="D23" s="13"/>
      <c r="E23" s="7"/>
      <c r="F23" s="7"/>
      <c r="G23" s="8"/>
      <c r="H23" s="7"/>
      <c r="I23" s="7"/>
      <c r="J23" s="7"/>
    </row>
    <row r="24" spans="2:10" ht="17.25">
      <c r="B24" s="7"/>
      <c r="C24" s="7"/>
      <c r="D24" s="13"/>
      <c r="E24" s="516"/>
      <c r="F24" s="516"/>
      <c r="G24" s="516"/>
      <c r="H24" s="516"/>
      <c r="I24" s="193"/>
      <c r="J24" s="7"/>
    </row>
    <row r="25" spans="2:10" ht="17.25">
      <c r="B25" s="7"/>
      <c r="C25" s="7"/>
      <c r="D25" s="13"/>
      <c r="E25" s="7"/>
      <c r="F25" s="7"/>
      <c r="G25" s="8"/>
      <c r="H25" s="7"/>
      <c r="I25" s="7"/>
      <c r="J25" s="7"/>
    </row>
    <row r="26" spans="2:10" ht="17.25">
      <c r="B26" s="7"/>
      <c r="C26" s="7"/>
      <c r="D26" s="13"/>
      <c r="E26" s="516"/>
      <c r="F26" s="516"/>
      <c r="G26" s="516"/>
      <c r="H26" s="516"/>
      <c r="I26" s="193"/>
      <c r="J26" s="7"/>
    </row>
  </sheetData>
  <sheetProtection algorithmName="SHA-512" hashValue="I7OMA6iOXxauB9xjPSu/+hqtksen84Jd82iY1FuqKeO+5JyYl2PG39Mhr8Y9UbVO1IPETom6wALFbwfHiu07Xw==" saltValue="swkxvX2B9gHkmWJmS7kUog==" spinCount="100000" sheet="1" objects="1" scenarios="1" formatCells="0" formatColumns="0" formatRows="0"/>
  <mergeCells count="48">
    <mergeCell ref="E22:H22"/>
    <mergeCell ref="E24:H24"/>
    <mergeCell ref="E26:H26"/>
    <mergeCell ref="AM11:AN11"/>
    <mergeCell ref="AO11:AP11"/>
    <mergeCell ref="B14:AR14"/>
    <mergeCell ref="C16:J16"/>
    <mergeCell ref="C17:J17"/>
    <mergeCell ref="C18:D18"/>
    <mergeCell ref="H18:J18"/>
    <mergeCell ref="AA11:AB11"/>
    <mergeCell ref="AC11:AD11"/>
    <mergeCell ref="AE11:AF11"/>
    <mergeCell ref="AG11:AH11"/>
    <mergeCell ref="AI11:AJ11"/>
    <mergeCell ref="AK11:AL11"/>
    <mergeCell ref="S10:Z10"/>
    <mergeCell ref="AA10:AH10"/>
    <mergeCell ref="AI10:AP10"/>
    <mergeCell ref="K11:L11"/>
    <mergeCell ref="M11:N11"/>
    <mergeCell ref="O11:P11"/>
    <mergeCell ref="Q11:R11"/>
    <mergeCell ref="S11:T11"/>
    <mergeCell ref="U11:V11"/>
    <mergeCell ref="W11:X11"/>
    <mergeCell ref="AQ8:AS8"/>
    <mergeCell ref="B9:B12"/>
    <mergeCell ref="C9:C12"/>
    <mergeCell ref="D9:D12"/>
    <mergeCell ref="E9:E12"/>
    <mergeCell ref="F9:F12"/>
    <mergeCell ref="G9:G12"/>
    <mergeCell ref="H9:H12"/>
    <mergeCell ref="I9:I12"/>
    <mergeCell ref="J9:J12"/>
    <mergeCell ref="Y11:Z11"/>
    <mergeCell ref="K9:AP9"/>
    <mergeCell ref="AQ9:AQ12"/>
    <mergeCell ref="AR9:AR12"/>
    <mergeCell ref="AS9:AS12"/>
    <mergeCell ref="K10:R10"/>
    <mergeCell ref="AR7:AS7"/>
    <mergeCell ref="B2:B6"/>
    <mergeCell ref="C2:AQ6"/>
    <mergeCell ref="AR2:AS2"/>
    <mergeCell ref="AR5:AS5"/>
    <mergeCell ref="AR6:AS6"/>
  </mergeCells>
  <conditionalFormatting sqref="AS13">
    <cfRule type="cellIs" dxfId="50" priority="4" operator="between">
      <formula>0.7</formula>
      <formula>1</formula>
    </cfRule>
    <cfRule type="cellIs" dxfId="49" priority="5" operator="between">
      <formula>0.51</formula>
      <formula>0.69</formula>
    </cfRule>
    <cfRule type="cellIs" dxfId="48" priority="6" operator="between">
      <formula>0</formula>
      <formula>0.5</formula>
    </cfRule>
  </conditionalFormatting>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AS27"/>
  <sheetViews>
    <sheetView showGridLines="0" zoomScale="70" zoomScaleNormal="70" workbookViewId="0">
      <selection activeCell="C13" sqref="C13"/>
    </sheetView>
  </sheetViews>
  <sheetFormatPr baseColWidth="10" defaultColWidth="17.28515625" defaultRowHeight="15" customHeight="1"/>
  <cols>
    <col min="1" max="1" width="4.28515625" style="5" customWidth="1"/>
    <col min="2" max="3" width="28.42578125" style="9" customWidth="1"/>
    <col min="4" max="4" width="21.42578125" style="14" customWidth="1"/>
    <col min="5" max="7" width="21.42578125" style="9" customWidth="1"/>
    <col min="8" max="8" width="28.42578125" style="9" customWidth="1"/>
    <col min="9" max="9" width="50" style="9" customWidth="1"/>
    <col min="10" max="10" width="28.42578125" style="11" customWidth="1"/>
    <col min="11" max="42" width="14.28515625" style="5" customWidth="1"/>
    <col min="43" max="43" width="14.85546875" style="5" customWidth="1"/>
    <col min="44" max="45" width="15" style="5" customWidth="1"/>
    <col min="46" max="16384" width="17.28515625" style="5"/>
  </cols>
  <sheetData>
    <row r="1" spans="2:45" ht="18" thickBot="1"/>
    <row r="2" spans="2:45" ht="15.75">
      <c r="B2" s="788"/>
      <c r="C2" s="795" t="s">
        <v>455</v>
      </c>
      <c r="D2" s="796"/>
      <c r="E2" s="796"/>
      <c r="F2" s="796"/>
      <c r="G2" s="796"/>
      <c r="H2" s="796"/>
      <c r="I2" s="796"/>
      <c r="J2" s="796"/>
      <c r="K2" s="796"/>
      <c r="L2" s="796"/>
      <c r="M2" s="796"/>
      <c r="N2" s="796"/>
      <c r="O2" s="796"/>
      <c r="P2" s="796"/>
      <c r="Q2" s="796"/>
      <c r="R2" s="796"/>
      <c r="S2" s="796"/>
      <c r="T2" s="796"/>
      <c r="U2" s="796"/>
      <c r="V2" s="796"/>
      <c r="W2" s="796"/>
      <c r="X2" s="796"/>
      <c r="Y2" s="796"/>
      <c r="Z2" s="796"/>
      <c r="AA2" s="796"/>
      <c r="AB2" s="796"/>
      <c r="AC2" s="796"/>
      <c r="AD2" s="796"/>
      <c r="AE2" s="796"/>
      <c r="AF2" s="796"/>
      <c r="AG2" s="796"/>
      <c r="AH2" s="796"/>
      <c r="AI2" s="796"/>
      <c r="AJ2" s="796"/>
      <c r="AK2" s="796"/>
      <c r="AL2" s="796"/>
      <c r="AM2" s="796"/>
      <c r="AN2" s="796"/>
      <c r="AO2" s="796"/>
      <c r="AP2" s="796"/>
      <c r="AQ2" s="797"/>
      <c r="AR2" s="807" t="s">
        <v>435</v>
      </c>
      <c r="AS2" s="808"/>
    </row>
    <row r="3" spans="2:45" ht="15.75">
      <c r="B3" s="789"/>
      <c r="C3" s="906"/>
      <c r="D3" s="799"/>
      <c r="E3" s="799"/>
      <c r="F3" s="799"/>
      <c r="G3" s="799"/>
      <c r="H3" s="799"/>
      <c r="I3" s="799"/>
      <c r="J3" s="799"/>
      <c r="K3" s="799"/>
      <c r="L3" s="799"/>
      <c r="M3" s="799"/>
      <c r="N3" s="799"/>
      <c r="O3" s="799"/>
      <c r="P3" s="799"/>
      <c r="Q3" s="799"/>
      <c r="R3" s="799"/>
      <c r="S3" s="799"/>
      <c r="T3" s="799"/>
      <c r="U3" s="799"/>
      <c r="V3" s="799"/>
      <c r="W3" s="799"/>
      <c r="X3" s="799"/>
      <c r="Y3" s="799"/>
      <c r="Z3" s="799"/>
      <c r="AA3" s="799"/>
      <c r="AB3" s="799"/>
      <c r="AC3" s="799"/>
      <c r="AD3" s="799"/>
      <c r="AE3" s="799"/>
      <c r="AF3" s="799"/>
      <c r="AG3" s="799"/>
      <c r="AH3" s="799"/>
      <c r="AI3" s="799"/>
      <c r="AJ3" s="799"/>
      <c r="AK3" s="799"/>
      <c r="AL3" s="799"/>
      <c r="AM3" s="799"/>
      <c r="AN3" s="799"/>
      <c r="AO3" s="799"/>
      <c r="AP3" s="799"/>
      <c r="AQ3" s="800"/>
      <c r="AR3" s="112" t="s">
        <v>432</v>
      </c>
      <c r="AS3" s="113" t="s">
        <v>433</v>
      </c>
    </row>
    <row r="4" spans="2:45">
      <c r="B4" s="789"/>
      <c r="C4" s="906"/>
      <c r="D4" s="799"/>
      <c r="E4" s="799"/>
      <c r="F4" s="799"/>
      <c r="G4" s="799"/>
      <c r="H4" s="799"/>
      <c r="I4" s="799"/>
      <c r="J4" s="799"/>
      <c r="K4" s="799"/>
      <c r="L4" s="799"/>
      <c r="M4" s="799"/>
      <c r="N4" s="799"/>
      <c r="O4" s="799"/>
      <c r="P4" s="799"/>
      <c r="Q4" s="799"/>
      <c r="R4" s="799"/>
      <c r="S4" s="799"/>
      <c r="T4" s="799"/>
      <c r="U4" s="799"/>
      <c r="V4" s="799"/>
      <c r="W4" s="799"/>
      <c r="X4" s="799"/>
      <c r="Y4" s="799"/>
      <c r="Z4" s="799"/>
      <c r="AA4" s="799"/>
      <c r="AB4" s="799"/>
      <c r="AC4" s="799"/>
      <c r="AD4" s="799"/>
      <c r="AE4" s="799"/>
      <c r="AF4" s="799"/>
      <c r="AG4" s="799"/>
      <c r="AH4" s="799"/>
      <c r="AI4" s="799"/>
      <c r="AJ4" s="799"/>
      <c r="AK4" s="799"/>
      <c r="AL4" s="799"/>
      <c r="AM4" s="799"/>
      <c r="AN4" s="799"/>
      <c r="AO4" s="799"/>
      <c r="AP4" s="799"/>
      <c r="AQ4" s="800"/>
      <c r="AR4" s="114">
        <v>3</v>
      </c>
      <c r="AS4" s="115" t="s">
        <v>498</v>
      </c>
    </row>
    <row r="5" spans="2:45" ht="15.75">
      <c r="B5" s="789"/>
      <c r="C5" s="906"/>
      <c r="D5" s="799"/>
      <c r="E5" s="799"/>
      <c r="F5" s="799"/>
      <c r="G5" s="799"/>
      <c r="H5" s="799"/>
      <c r="I5" s="799"/>
      <c r="J5" s="799"/>
      <c r="K5" s="799"/>
      <c r="L5" s="799"/>
      <c r="M5" s="799"/>
      <c r="N5" s="799"/>
      <c r="O5" s="799"/>
      <c r="P5" s="799"/>
      <c r="Q5" s="799"/>
      <c r="R5" s="799"/>
      <c r="S5" s="799"/>
      <c r="T5" s="799"/>
      <c r="U5" s="799"/>
      <c r="V5" s="799"/>
      <c r="W5" s="799"/>
      <c r="X5" s="799"/>
      <c r="Y5" s="799"/>
      <c r="Z5" s="799"/>
      <c r="AA5" s="799"/>
      <c r="AB5" s="799"/>
      <c r="AC5" s="799"/>
      <c r="AD5" s="799"/>
      <c r="AE5" s="799"/>
      <c r="AF5" s="799"/>
      <c r="AG5" s="799"/>
      <c r="AH5" s="799"/>
      <c r="AI5" s="799"/>
      <c r="AJ5" s="799"/>
      <c r="AK5" s="799"/>
      <c r="AL5" s="799"/>
      <c r="AM5" s="799"/>
      <c r="AN5" s="799"/>
      <c r="AO5" s="799"/>
      <c r="AP5" s="799"/>
      <c r="AQ5" s="800"/>
      <c r="AR5" s="827" t="s">
        <v>434</v>
      </c>
      <c r="AS5" s="828"/>
    </row>
    <row r="6" spans="2:45" ht="15.75" thickBot="1">
      <c r="B6" s="790"/>
      <c r="C6" s="801"/>
      <c r="D6" s="802"/>
      <c r="E6" s="802"/>
      <c r="F6" s="802"/>
      <c r="G6" s="802"/>
      <c r="H6" s="802"/>
      <c r="I6" s="802"/>
      <c r="J6" s="802"/>
      <c r="K6" s="802"/>
      <c r="L6" s="802"/>
      <c r="M6" s="802"/>
      <c r="N6" s="802"/>
      <c r="O6" s="802"/>
      <c r="P6" s="802"/>
      <c r="Q6" s="802"/>
      <c r="R6" s="802"/>
      <c r="S6" s="802"/>
      <c r="T6" s="802"/>
      <c r="U6" s="802"/>
      <c r="V6" s="802"/>
      <c r="W6" s="802"/>
      <c r="X6" s="802"/>
      <c r="Y6" s="802"/>
      <c r="Z6" s="802"/>
      <c r="AA6" s="802"/>
      <c r="AB6" s="802"/>
      <c r="AC6" s="802"/>
      <c r="AD6" s="802"/>
      <c r="AE6" s="802"/>
      <c r="AF6" s="802"/>
      <c r="AG6" s="802"/>
      <c r="AH6" s="802"/>
      <c r="AI6" s="802"/>
      <c r="AJ6" s="802"/>
      <c r="AK6" s="802"/>
      <c r="AL6" s="802"/>
      <c r="AM6" s="802"/>
      <c r="AN6" s="802"/>
      <c r="AO6" s="802"/>
      <c r="AP6" s="802"/>
      <c r="AQ6" s="803"/>
      <c r="AR6" s="793" t="s">
        <v>496</v>
      </c>
      <c r="AS6" s="794"/>
    </row>
    <row r="7" spans="2:45" ht="17.25">
      <c r="B7" s="6"/>
      <c r="C7" s="6"/>
      <c r="D7" s="12"/>
      <c r="E7" s="6"/>
      <c r="F7" s="6"/>
      <c r="G7" s="6"/>
      <c r="H7" s="6"/>
      <c r="I7" s="6"/>
      <c r="J7" s="10"/>
      <c r="AR7" s="696"/>
      <c r="AS7" s="697"/>
    </row>
    <row r="8" spans="2:45" ht="13.5">
      <c r="B8" s="104"/>
      <c r="C8" s="105"/>
      <c r="D8" s="105"/>
      <c r="E8" s="105"/>
      <c r="F8" s="105"/>
      <c r="G8" s="105"/>
      <c r="H8" s="105"/>
      <c r="I8" s="105"/>
      <c r="J8" s="105"/>
      <c r="K8" s="105"/>
      <c r="L8" s="105"/>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05"/>
      <c r="AP8" s="105"/>
      <c r="AQ8" s="811"/>
      <c r="AR8" s="812"/>
      <c r="AS8" s="813"/>
    </row>
    <row r="9" spans="2:45" ht="15.75">
      <c r="B9" s="907" t="s">
        <v>431</v>
      </c>
      <c r="C9" s="908" t="s">
        <v>430</v>
      </c>
      <c r="D9" s="908" t="s">
        <v>459</v>
      </c>
      <c r="E9" s="908" t="s">
        <v>462</v>
      </c>
      <c r="F9" s="908" t="s">
        <v>463</v>
      </c>
      <c r="G9" s="908" t="s">
        <v>427</v>
      </c>
      <c r="H9" s="908" t="s">
        <v>421</v>
      </c>
      <c r="I9" s="908" t="s">
        <v>491</v>
      </c>
      <c r="J9" s="908" t="s">
        <v>7</v>
      </c>
      <c r="K9" s="721" t="s">
        <v>346</v>
      </c>
      <c r="L9" s="721"/>
      <c r="M9" s="721"/>
      <c r="N9" s="721"/>
      <c r="O9" s="721"/>
      <c r="P9" s="721"/>
      <c r="Q9" s="721"/>
      <c r="R9" s="721"/>
      <c r="S9" s="721"/>
      <c r="T9" s="721"/>
      <c r="U9" s="721"/>
      <c r="V9" s="721"/>
      <c r="W9" s="721"/>
      <c r="X9" s="721"/>
      <c r="Y9" s="721"/>
      <c r="Z9" s="721"/>
      <c r="AA9" s="721"/>
      <c r="AB9" s="721"/>
      <c r="AC9" s="721"/>
      <c r="AD9" s="721"/>
      <c r="AE9" s="721"/>
      <c r="AF9" s="721"/>
      <c r="AG9" s="721"/>
      <c r="AH9" s="721"/>
      <c r="AI9" s="721"/>
      <c r="AJ9" s="721"/>
      <c r="AK9" s="721"/>
      <c r="AL9" s="721"/>
      <c r="AM9" s="721"/>
      <c r="AN9" s="721"/>
      <c r="AO9" s="721"/>
      <c r="AP9" s="721"/>
      <c r="AQ9" s="909" t="s">
        <v>347</v>
      </c>
      <c r="AR9" s="824" t="s">
        <v>348</v>
      </c>
      <c r="AS9" s="824" t="s">
        <v>378</v>
      </c>
    </row>
    <row r="10" spans="2:45" ht="15.75">
      <c r="B10" s="907"/>
      <c r="C10" s="908"/>
      <c r="D10" s="908"/>
      <c r="E10" s="908"/>
      <c r="F10" s="908"/>
      <c r="G10" s="908"/>
      <c r="H10" s="908"/>
      <c r="I10" s="908"/>
      <c r="J10" s="908"/>
      <c r="K10" s="910" t="s">
        <v>422</v>
      </c>
      <c r="L10" s="910"/>
      <c r="M10" s="910"/>
      <c r="N10" s="910"/>
      <c r="O10" s="910"/>
      <c r="P10" s="910"/>
      <c r="Q10" s="910"/>
      <c r="R10" s="910"/>
      <c r="S10" s="910" t="s">
        <v>423</v>
      </c>
      <c r="T10" s="910"/>
      <c r="U10" s="910"/>
      <c r="V10" s="910"/>
      <c r="W10" s="910"/>
      <c r="X10" s="910"/>
      <c r="Y10" s="910"/>
      <c r="Z10" s="910"/>
      <c r="AA10" s="910" t="s">
        <v>424</v>
      </c>
      <c r="AB10" s="910"/>
      <c r="AC10" s="910"/>
      <c r="AD10" s="910"/>
      <c r="AE10" s="910"/>
      <c r="AF10" s="910"/>
      <c r="AG10" s="910"/>
      <c r="AH10" s="910"/>
      <c r="AI10" s="910" t="s">
        <v>425</v>
      </c>
      <c r="AJ10" s="910"/>
      <c r="AK10" s="910"/>
      <c r="AL10" s="910"/>
      <c r="AM10" s="910"/>
      <c r="AN10" s="910"/>
      <c r="AO10" s="910"/>
      <c r="AP10" s="910"/>
      <c r="AQ10" s="909"/>
      <c r="AR10" s="824"/>
      <c r="AS10" s="824"/>
    </row>
    <row r="11" spans="2:45" ht="15.75">
      <c r="B11" s="907"/>
      <c r="C11" s="908"/>
      <c r="D11" s="908"/>
      <c r="E11" s="908"/>
      <c r="F11" s="908"/>
      <c r="G11" s="908"/>
      <c r="H11" s="908"/>
      <c r="I11" s="908"/>
      <c r="J11" s="908"/>
      <c r="K11" s="910" t="s">
        <v>353</v>
      </c>
      <c r="L11" s="910"/>
      <c r="M11" s="910" t="s">
        <v>354</v>
      </c>
      <c r="N11" s="910"/>
      <c r="O11" s="913" t="s">
        <v>355</v>
      </c>
      <c r="P11" s="914"/>
      <c r="Q11" s="911" t="s">
        <v>356</v>
      </c>
      <c r="R11" s="912"/>
      <c r="S11" s="910" t="s">
        <v>429</v>
      </c>
      <c r="T11" s="910"/>
      <c r="U11" s="910" t="s">
        <v>358</v>
      </c>
      <c r="V11" s="910"/>
      <c r="W11" s="910" t="s">
        <v>359</v>
      </c>
      <c r="X11" s="910"/>
      <c r="Y11" s="911" t="s">
        <v>356</v>
      </c>
      <c r="Z11" s="912"/>
      <c r="AA11" s="910" t="s">
        <v>360</v>
      </c>
      <c r="AB11" s="910"/>
      <c r="AC11" s="910" t="s">
        <v>361</v>
      </c>
      <c r="AD11" s="910"/>
      <c r="AE11" s="910" t="s">
        <v>362</v>
      </c>
      <c r="AF11" s="910"/>
      <c r="AG11" s="911" t="s">
        <v>356</v>
      </c>
      <c r="AH11" s="912"/>
      <c r="AI11" s="910" t="s">
        <v>363</v>
      </c>
      <c r="AJ11" s="910"/>
      <c r="AK11" s="910" t="s">
        <v>364</v>
      </c>
      <c r="AL11" s="910"/>
      <c r="AM11" s="910" t="s">
        <v>365</v>
      </c>
      <c r="AN11" s="910"/>
      <c r="AO11" s="911" t="s">
        <v>426</v>
      </c>
      <c r="AP11" s="912"/>
      <c r="AQ11" s="909"/>
      <c r="AR11" s="824"/>
      <c r="AS11" s="824"/>
    </row>
    <row r="12" spans="2:45" ht="13.5">
      <c r="B12" s="720"/>
      <c r="C12" s="783"/>
      <c r="D12" s="783"/>
      <c r="E12" s="783"/>
      <c r="F12" s="783"/>
      <c r="G12" s="783"/>
      <c r="H12" s="783"/>
      <c r="I12" s="783"/>
      <c r="J12" s="783"/>
      <c r="K12" s="241" t="s">
        <v>366</v>
      </c>
      <c r="L12" s="242" t="s">
        <v>367</v>
      </c>
      <c r="M12" s="241" t="s">
        <v>366</v>
      </c>
      <c r="N12" s="242" t="s">
        <v>367</v>
      </c>
      <c r="O12" s="241" t="s">
        <v>366</v>
      </c>
      <c r="P12" s="242" t="s">
        <v>367</v>
      </c>
      <c r="Q12" s="243" t="s">
        <v>366</v>
      </c>
      <c r="R12" s="244" t="s">
        <v>367</v>
      </c>
      <c r="S12" s="241" t="s">
        <v>366</v>
      </c>
      <c r="T12" s="242" t="s">
        <v>367</v>
      </c>
      <c r="U12" s="241" t="s">
        <v>366</v>
      </c>
      <c r="V12" s="242" t="s">
        <v>367</v>
      </c>
      <c r="W12" s="241" t="s">
        <v>366</v>
      </c>
      <c r="X12" s="242" t="s">
        <v>367</v>
      </c>
      <c r="Y12" s="243" t="s">
        <v>366</v>
      </c>
      <c r="Z12" s="244" t="s">
        <v>367</v>
      </c>
      <c r="AA12" s="241" t="s">
        <v>366</v>
      </c>
      <c r="AB12" s="242" t="s">
        <v>367</v>
      </c>
      <c r="AC12" s="241" t="s">
        <v>366</v>
      </c>
      <c r="AD12" s="242" t="s">
        <v>367</v>
      </c>
      <c r="AE12" s="241" t="s">
        <v>366</v>
      </c>
      <c r="AF12" s="242" t="s">
        <v>367</v>
      </c>
      <c r="AG12" s="243" t="s">
        <v>366</v>
      </c>
      <c r="AH12" s="244" t="s">
        <v>367</v>
      </c>
      <c r="AI12" s="241" t="s">
        <v>366</v>
      </c>
      <c r="AJ12" s="242" t="s">
        <v>367</v>
      </c>
      <c r="AK12" s="241" t="s">
        <v>366</v>
      </c>
      <c r="AL12" s="242" t="s">
        <v>367</v>
      </c>
      <c r="AM12" s="241" t="s">
        <v>366</v>
      </c>
      <c r="AN12" s="242" t="s">
        <v>367</v>
      </c>
      <c r="AO12" s="243" t="s">
        <v>366</v>
      </c>
      <c r="AP12" s="244" t="s">
        <v>367</v>
      </c>
      <c r="AQ12" s="909"/>
      <c r="AR12" s="824"/>
      <c r="AS12" s="824"/>
    </row>
    <row r="13" spans="2:45" ht="165" customHeight="1">
      <c r="B13" s="841" t="s">
        <v>707</v>
      </c>
      <c r="C13" s="463" t="s">
        <v>867</v>
      </c>
      <c r="D13" s="464">
        <v>0.95</v>
      </c>
      <c r="E13" s="464" t="s">
        <v>708</v>
      </c>
      <c r="F13" s="465" t="s">
        <v>709</v>
      </c>
      <c r="G13" s="470">
        <v>1</v>
      </c>
      <c r="H13" s="466" t="s">
        <v>710</v>
      </c>
      <c r="I13" s="467" t="s">
        <v>711</v>
      </c>
      <c r="J13" s="468" t="s">
        <v>1002</v>
      </c>
      <c r="K13" s="355">
        <v>0.2</v>
      </c>
      <c r="M13" s="355">
        <v>0.3</v>
      </c>
      <c r="O13" s="355">
        <v>0.4</v>
      </c>
      <c r="Q13" s="339">
        <v>0.4</v>
      </c>
      <c r="R13" s="339">
        <f>P13</f>
        <v>0</v>
      </c>
      <c r="S13" s="355">
        <v>0.43</v>
      </c>
      <c r="T13" s="247"/>
      <c r="U13" s="355">
        <v>0.46</v>
      </c>
      <c r="V13" s="247"/>
      <c r="W13" s="355">
        <v>0.5</v>
      </c>
      <c r="X13" s="247"/>
      <c r="Y13" s="339">
        <v>0.5</v>
      </c>
      <c r="Z13" s="357">
        <f>X13</f>
        <v>0</v>
      </c>
      <c r="AA13" s="355">
        <v>0.65</v>
      </c>
      <c r="AB13" s="246"/>
      <c r="AC13" s="355">
        <v>0.75</v>
      </c>
      <c r="AD13" s="247"/>
      <c r="AE13" s="359">
        <v>0.85</v>
      </c>
      <c r="AF13" s="249"/>
      <c r="AG13" s="357">
        <f>AE13</f>
        <v>0.85</v>
      </c>
      <c r="AH13" s="357">
        <f>AF13</f>
        <v>0</v>
      </c>
      <c r="AI13" s="355">
        <v>0.87</v>
      </c>
      <c r="AJ13" s="247"/>
      <c r="AK13" s="355">
        <v>0.9</v>
      </c>
      <c r="AL13" s="247"/>
      <c r="AM13" s="355">
        <v>0.95</v>
      </c>
      <c r="AN13" s="247"/>
      <c r="AO13" s="339">
        <f>+AM13</f>
        <v>0.95</v>
      </c>
      <c r="AP13" s="357">
        <f>AN13</f>
        <v>0</v>
      </c>
      <c r="AQ13" s="339">
        <f>+AO13</f>
        <v>0.95</v>
      </c>
      <c r="AR13" s="357">
        <f>AP13</f>
        <v>0</v>
      </c>
      <c r="AS13" s="340">
        <f>IF(AND(AR13&gt;0,AQ13&gt;0),AR13/AQ13,0)</f>
        <v>0</v>
      </c>
    </row>
    <row r="14" spans="2:45" ht="128.25">
      <c r="B14" s="842"/>
      <c r="C14" s="469" t="s">
        <v>868</v>
      </c>
      <c r="D14" s="503">
        <v>0.5</v>
      </c>
      <c r="E14" s="464" t="s">
        <v>712</v>
      </c>
      <c r="F14" s="502" t="s">
        <v>713</v>
      </c>
      <c r="G14" s="470">
        <v>0.5</v>
      </c>
      <c r="H14" s="466" t="s">
        <v>714</v>
      </c>
      <c r="I14" s="467" t="s">
        <v>939</v>
      </c>
      <c r="J14" s="468" t="s">
        <v>1002</v>
      </c>
      <c r="K14" s="368">
        <v>0</v>
      </c>
      <c r="L14" s="246"/>
      <c r="M14" s="355">
        <v>0</v>
      </c>
      <c r="N14" s="246"/>
      <c r="O14" s="355">
        <v>0</v>
      </c>
      <c r="P14" s="246"/>
      <c r="Q14" s="339">
        <f>+O14+M14</f>
        <v>0</v>
      </c>
      <c r="R14" s="339">
        <f>P14</f>
        <v>0</v>
      </c>
      <c r="S14" s="355">
        <v>0</v>
      </c>
      <c r="T14" s="247"/>
      <c r="U14" s="355">
        <v>0</v>
      </c>
      <c r="V14" s="247"/>
      <c r="W14" s="355">
        <v>0</v>
      </c>
      <c r="X14" s="247"/>
      <c r="Y14" s="339">
        <f>S14+U14+W14</f>
        <v>0</v>
      </c>
      <c r="Z14" s="357">
        <f>X14</f>
        <v>0</v>
      </c>
      <c r="AA14" s="355">
        <v>0.05</v>
      </c>
      <c r="AB14" s="247"/>
      <c r="AC14" s="355">
        <v>0.05</v>
      </c>
      <c r="AD14" s="247"/>
      <c r="AE14" s="355">
        <v>0.1</v>
      </c>
      <c r="AF14" s="249"/>
      <c r="AG14" s="339">
        <f>AA14+AC14+AE14</f>
        <v>0.2</v>
      </c>
      <c r="AH14" s="357">
        <f>AF14</f>
        <v>0</v>
      </c>
      <c r="AI14" s="355">
        <v>0.1</v>
      </c>
      <c r="AJ14" s="247"/>
      <c r="AK14" s="355">
        <v>0.1</v>
      </c>
      <c r="AL14" s="247"/>
      <c r="AM14" s="355">
        <v>0.1</v>
      </c>
      <c r="AN14" s="247"/>
      <c r="AO14" s="339">
        <f>AI14+AK14+AM14</f>
        <v>0.30000000000000004</v>
      </c>
      <c r="AP14" s="357">
        <f>AN14</f>
        <v>0</v>
      </c>
      <c r="AQ14" s="339">
        <f>Q14+Y14+AG14+AO14</f>
        <v>0.5</v>
      </c>
      <c r="AR14" s="339">
        <f>R14+Z14+AH14+AP14</f>
        <v>0</v>
      </c>
      <c r="AS14" s="340">
        <f>IF(AND(AR14&gt;0,AQ14&gt;0),AR14/AQ14,0)</f>
        <v>0</v>
      </c>
    </row>
    <row r="15" spans="2:45" ht="23.25">
      <c r="B15" s="915" t="s">
        <v>377</v>
      </c>
      <c r="C15" s="916"/>
      <c r="D15" s="916"/>
      <c r="E15" s="916"/>
      <c r="F15" s="916"/>
      <c r="G15" s="916"/>
      <c r="H15" s="916"/>
      <c r="I15" s="916"/>
      <c r="J15" s="916"/>
      <c r="K15" s="916"/>
      <c r="L15" s="916"/>
      <c r="M15" s="916"/>
      <c r="N15" s="916"/>
      <c r="O15" s="916"/>
      <c r="P15" s="916"/>
      <c r="Q15" s="916"/>
      <c r="R15" s="916"/>
      <c r="S15" s="916"/>
      <c r="T15" s="916"/>
      <c r="U15" s="916"/>
      <c r="V15" s="916"/>
      <c r="W15" s="916"/>
      <c r="X15" s="916"/>
      <c r="Y15" s="916"/>
      <c r="Z15" s="916"/>
      <c r="AA15" s="916"/>
      <c r="AB15" s="916"/>
      <c r="AC15" s="916"/>
      <c r="AD15" s="916"/>
      <c r="AE15" s="916"/>
      <c r="AF15" s="916"/>
      <c r="AG15" s="916"/>
      <c r="AH15" s="916"/>
      <c r="AI15" s="916"/>
      <c r="AJ15" s="916"/>
      <c r="AK15" s="916"/>
      <c r="AL15" s="916"/>
      <c r="AM15" s="916"/>
      <c r="AN15" s="916"/>
      <c r="AO15" s="916"/>
      <c r="AP15" s="916"/>
      <c r="AQ15" s="916"/>
      <c r="AR15" s="917"/>
      <c r="AS15" s="108">
        <f>AVERAGE(AS13:AS14)</f>
        <v>0</v>
      </c>
    </row>
    <row r="16" spans="2:45" ht="17.25">
      <c r="B16" s="7"/>
      <c r="C16" s="7"/>
      <c r="D16" s="13"/>
      <c r="E16" s="7"/>
      <c r="F16" s="7"/>
      <c r="G16" s="7"/>
      <c r="H16" s="7"/>
      <c r="I16" s="7"/>
      <c r="J16" s="8"/>
    </row>
    <row r="17" spans="2:10" ht="15.75">
      <c r="B17" s="255" t="s">
        <v>185</v>
      </c>
      <c r="C17" s="918"/>
      <c r="D17" s="919"/>
      <c r="E17" s="919"/>
      <c r="F17" s="919"/>
      <c r="G17" s="919"/>
      <c r="H17" s="919"/>
      <c r="I17" s="919"/>
      <c r="J17" s="920"/>
    </row>
    <row r="18" spans="2:10" ht="17.25">
      <c r="B18" s="7"/>
      <c r="C18" s="528"/>
      <c r="D18" s="528"/>
      <c r="E18" s="528"/>
      <c r="F18" s="528"/>
      <c r="G18" s="528"/>
      <c r="H18" s="528"/>
      <c r="I18" s="528"/>
      <c r="J18" s="528"/>
    </row>
    <row r="19" spans="2:10" ht="31.5">
      <c r="B19" s="256" t="s">
        <v>428</v>
      </c>
      <c r="C19" s="747" t="s">
        <v>1006</v>
      </c>
      <c r="D19" s="748"/>
      <c r="E19" s="7"/>
      <c r="F19" s="7"/>
      <c r="G19" s="257" t="s">
        <v>372</v>
      </c>
      <c r="H19" s="921" t="s">
        <v>840</v>
      </c>
      <c r="I19" s="922"/>
      <c r="J19" s="922"/>
    </row>
    <row r="20" spans="2:10" ht="17.25">
      <c r="B20" s="7"/>
      <c r="C20" s="7"/>
      <c r="D20" s="13"/>
      <c r="E20" s="7"/>
      <c r="F20" s="7"/>
      <c r="G20" s="7"/>
      <c r="H20" s="7"/>
      <c r="I20" s="7"/>
      <c r="J20" s="8"/>
    </row>
    <row r="21" spans="2:10" ht="17.25">
      <c r="B21" s="7"/>
      <c r="C21" s="7"/>
      <c r="D21" s="13"/>
      <c r="E21" s="7"/>
      <c r="F21" s="7"/>
      <c r="G21" s="7"/>
      <c r="H21" s="7"/>
      <c r="I21" s="7"/>
      <c r="J21" s="8"/>
    </row>
    <row r="22" spans="2:10" ht="17.25">
      <c r="B22" s="7"/>
      <c r="C22" s="7"/>
      <c r="D22" s="13"/>
      <c r="E22" s="7"/>
      <c r="F22" s="7"/>
      <c r="G22" s="7"/>
      <c r="H22" s="7"/>
      <c r="I22" s="7"/>
      <c r="J22" s="8"/>
    </row>
    <row r="23" spans="2:10" ht="17.25">
      <c r="B23" s="7"/>
      <c r="C23" s="7"/>
      <c r="D23" s="13"/>
      <c r="E23" s="516"/>
      <c r="F23" s="516"/>
      <c r="G23" s="516"/>
      <c r="H23" s="516"/>
      <c r="I23" s="193"/>
      <c r="J23" s="7"/>
    </row>
    <row r="24" spans="2:10" ht="17.25">
      <c r="B24" s="7"/>
      <c r="C24" s="7"/>
      <c r="D24" s="13"/>
      <c r="E24" s="7"/>
      <c r="F24" s="7"/>
      <c r="G24" s="8"/>
      <c r="H24" s="7"/>
      <c r="I24" s="7"/>
      <c r="J24" s="7"/>
    </row>
    <row r="25" spans="2:10" ht="17.25">
      <c r="B25" s="7"/>
      <c r="C25" s="7"/>
      <c r="D25" s="13"/>
      <c r="E25" s="516"/>
      <c r="F25" s="516"/>
      <c r="G25" s="516"/>
      <c r="H25" s="516"/>
      <c r="I25" s="193"/>
      <c r="J25" s="7"/>
    </row>
    <row r="26" spans="2:10" ht="17.25">
      <c r="B26" s="7"/>
      <c r="C26" s="7"/>
      <c r="D26" s="13"/>
      <c r="E26" s="7"/>
      <c r="F26" s="7"/>
      <c r="G26" s="8"/>
      <c r="H26" s="7"/>
      <c r="I26" s="7"/>
      <c r="J26" s="7"/>
    </row>
    <row r="27" spans="2:10" ht="17.25">
      <c r="B27" s="7"/>
      <c r="C27" s="7"/>
      <c r="D27" s="13"/>
      <c r="E27" s="516"/>
      <c r="F27" s="516"/>
      <c r="G27" s="516"/>
      <c r="H27" s="516"/>
      <c r="I27" s="193"/>
      <c r="J27" s="7"/>
    </row>
  </sheetData>
  <sheetProtection algorithmName="SHA-512" hashValue="WqYsO2irHylOdxyGFmw85fuobnn/GjJR5iGzNLc9zV8bjCu+1Ba5lhhax4r4vDPqULEbOQvo1pUEFm5riMkPlQ==" saltValue="PahM3k82hLNhCmRjh28k8Q==" spinCount="100000" sheet="1" objects="1" scenarios="1" formatCells="0" formatColumns="0" formatRows="0"/>
  <mergeCells count="49">
    <mergeCell ref="E23:H23"/>
    <mergeCell ref="E25:H25"/>
    <mergeCell ref="E27:H27"/>
    <mergeCell ref="B13:B14"/>
    <mergeCell ref="AM11:AN11"/>
    <mergeCell ref="W11:X11"/>
    <mergeCell ref="Y11:Z11"/>
    <mergeCell ref="B15:AR15"/>
    <mergeCell ref="C17:J17"/>
    <mergeCell ref="C18:J18"/>
    <mergeCell ref="C19:D19"/>
    <mergeCell ref="H19:J19"/>
    <mergeCell ref="AA10:AH10"/>
    <mergeCell ref="AI10:AP10"/>
    <mergeCell ref="K11:L11"/>
    <mergeCell ref="M11:N11"/>
    <mergeCell ref="AO11:AP11"/>
    <mergeCell ref="AA11:AB11"/>
    <mergeCell ref="AC11:AD11"/>
    <mergeCell ref="AE11:AF11"/>
    <mergeCell ref="AG11:AH11"/>
    <mergeCell ref="AI11:AJ11"/>
    <mergeCell ref="AK11:AL11"/>
    <mergeCell ref="O11:P11"/>
    <mergeCell ref="Q11:R11"/>
    <mergeCell ref="S11:T11"/>
    <mergeCell ref="U11:V11"/>
    <mergeCell ref="AQ8:AS8"/>
    <mergeCell ref="B9:B12"/>
    <mergeCell ref="C9:C12"/>
    <mergeCell ref="D9:D12"/>
    <mergeCell ref="E9:E12"/>
    <mergeCell ref="F9:F12"/>
    <mergeCell ref="G9:G12"/>
    <mergeCell ref="H9:H12"/>
    <mergeCell ref="I9:I12"/>
    <mergeCell ref="J9:J12"/>
    <mergeCell ref="K9:AP9"/>
    <mergeCell ref="AQ9:AQ12"/>
    <mergeCell ref="AR9:AR12"/>
    <mergeCell ref="AS9:AS12"/>
    <mergeCell ref="K10:R10"/>
    <mergeCell ref="S10:Z10"/>
    <mergeCell ref="AR7:AS7"/>
    <mergeCell ref="B2:B6"/>
    <mergeCell ref="C2:AQ6"/>
    <mergeCell ref="AR2:AS2"/>
    <mergeCell ref="AR5:AS5"/>
    <mergeCell ref="AR6:AS6"/>
  </mergeCells>
  <conditionalFormatting sqref="AS13:AS14">
    <cfRule type="cellIs" dxfId="47" priority="7" operator="between">
      <formula>0.7</formula>
      <formula>1</formula>
    </cfRule>
    <cfRule type="cellIs" dxfId="46" priority="8" operator="between">
      <formula>0.51</formula>
      <formula>0.69</formula>
    </cfRule>
    <cfRule type="cellIs" dxfId="45" priority="9" operator="between">
      <formula>0</formula>
      <formula>0.5</formula>
    </cfRule>
  </conditionalFormatting>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AS30"/>
  <sheetViews>
    <sheetView showGridLines="0" topLeftCell="A7" zoomScale="55" zoomScaleNormal="55" workbookViewId="0">
      <selection activeCell="G14" sqref="G14"/>
    </sheetView>
  </sheetViews>
  <sheetFormatPr baseColWidth="10" defaultColWidth="17.28515625" defaultRowHeight="15" customHeight="1"/>
  <cols>
    <col min="1" max="1" width="4.28515625" style="5" customWidth="1"/>
    <col min="2" max="2" width="35" style="9" customWidth="1"/>
    <col min="3" max="3" width="26.85546875" style="9" customWidth="1"/>
    <col min="4" max="4" width="18.7109375" style="14" customWidth="1"/>
    <col min="5" max="5" width="25.28515625" style="9" customWidth="1"/>
    <col min="6" max="6" width="24.85546875" style="9" customWidth="1"/>
    <col min="7" max="7" width="21.42578125" style="9" customWidth="1"/>
    <col min="8" max="8" width="23" style="9" customWidth="1"/>
    <col min="9" max="9" width="38.85546875" style="9" customWidth="1"/>
    <col min="10" max="10" width="28.5703125" style="11" customWidth="1"/>
    <col min="11" max="42" width="10.28515625" style="5" customWidth="1"/>
    <col min="43" max="43" width="14.85546875" style="5" customWidth="1"/>
    <col min="44" max="45" width="15" style="5" customWidth="1"/>
    <col min="46" max="16384" width="17.28515625" style="5"/>
  </cols>
  <sheetData>
    <row r="1" spans="2:45" ht="18" thickBot="1"/>
    <row r="2" spans="2:45" ht="15.75">
      <c r="B2" s="788"/>
      <c r="C2" s="795" t="s">
        <v>455</v>
      </c>
      <c r="D2" s="796"/>
      <c r="E2" s="796"/>
      <c r="F2" s="796"/>
      <c r="G2" s="796"/>
      <c r="H2" s="796"/>
      <c r="I2" s="796"/>
      <c r="J2" s="796"/>
      <c r="K2" s="796"/>
      <c r="L2" s="796"/>
      <c r="M2" s="796"/>
      <c r="N2" s="796"/>
      <c r="O2" s="796"/>
      <c r="P2" s="796"/>
      <c r="Q2" s="796"/>
      <c r="R2" s="796"/>
      <c r="S2" s="796"/>
      <c r="T2" s="796"/>
      <c r="U2" s="796"/>
      <c r="V2" s="796"/>
      <c r="W2" s="796"/>
      <c r="X2" s="796"/>
      <c r="Y2" s="796"/>
      <c r="Z2" s="796"/>
      <c r="AA2" s="796"/>
      <c r="AB2" s="796"/>
      <c r="AC2" s="796"/>
      <c r="AD2" s="796"/>
      <c r="AE2" s="796"/>
      <c r="AF2" s="796"/>
      <c r="AG2" s="796"/>
      <c r="AH2" s="796"/>
      <c r="AI2" s="796"/>
      <c r="AJ2" s="796"/>
      <c r="AK2" s="796"/>
      <c r="AL2" s="796"/>
      <c r="AM2" s="796"/>
      <c r="AN2" s="796"/>
      <c r="AO2" s="796"/>
      <c r="AP2" s="796"/>
      <c r="AQ2" s="797"/>
      <c r="AR2" s="807" t="s">
        <v>435</v>
      </c>
      <c r="AS2" s="808"/>
    </row>
    <row r="3" spans="2:45" ht="15.75">
      <c r="B3" s="789"/>
      <c r="C3" s="798"/>
      <c r="D3" s="799"/>
      <c r="E3" s="799"/>
      <c r="F3" s="799"/>
      <c r="G3" s="799"/>
      <c r="H3" s="799"/>
      <c r="I3" s="799"/>
      <c r="J3" s="799"/>
      <c r="K3" s="799"/>
      <c r="L3" s="799"/>
      <c r="M3" s="799"/>
      <c r="N3" s="799"/>
      <c r="O3" s="799"/>
      <c r="P3" s="799"/>
      <c r="Q3" s="799"/>
      <c r="R3" s="799"/>
      <c r="S3" s="799"/>
      <c r="T3" s="799"/>
      <c r="U3" s="799"/>
      <c r="V3" s="799"/>
      <c r="W3" s="799"/>
      <c r="X3" s="799"/>
      <c r="Y3" s="799"/>
      <c r="Z3" s="799"/>
      <c r="AA3" s="799"/>
      <c r="AB3" s="799"/>
      <c r="AC3" s="799"/>
      <c r="AD3" s="799"/>
      <c r="AE3" s="799"/>
      <c r="AF3" s="799"/>
      <c r="AG3" s="799"/>
      <c r="AH3" s="799"/>
      <c r="AI3" s="799"/>
      <c r="AJ3" s="799"/>
      <c r="AK3" s="799"/>
      <c r="AL3" s="799"/>
      <c r="AM3" s="799"/>
      <c r="AN3" s="799"/>
      <c r="AO3" s="799"/>
      <c r="AP3" s="799"/>
      <c r="AQ3" s="800"/>
      <c r="AR3" s="259" t="s">
        <v>432</v>
      </c>
      <c r="AS3" s="260" t="s">
        <v>433</v>
      </c>
    </row>
    <row r="4" spans="2:45">
      <c r="B4" s="789"/>
      <c r="C4" s="798"/>
      <c r="D4" s="799"/>
      <c r="E4" s="799"/>
      <c r="F4" s="799"/>
      <c r="G4" s="799"/>
      <c r="H4" s="799"/>
      <c r="I4" s="799"/>
      <c r="J4" s="799"/>
      <c r="K4" s="799"/>
      <c r="L4" s="799"/>
      <c r="M4" s="799"/>
      <c r="N4" s="799"/>
      <c r="O4" s="799"/>
      <c r="P4" s="799"/>
      <c r="Q4" s="799"/>
      <c r="R4" s="799"/>
      <c r="S4" s="799"/>
      <c r="T4" s="799"/>
      <c r="U4" s="799"/>
      <c r="V4" s="799"/>
      <c r="W4" s="799"/>
      <c r="X4" s="799"/>
      <c r="Y4" s="799"/>
      <c r="Z4" s="799"/>
      <c r="AA4" s="799"/>
      <c r="AB4" s="799"/>
      <c r="AC4" s="799"/>
      <c r="AD4" s="799"/>
      <c r="AE4" s="799"/>
      <c r="AF4" s="799"/>
      <c r="AG4" s="799"/>
      <c r="AH4" s="799"/>
      <c r="AI4" s="799"/>
      <c r="AJ4" s="799"/>
      <c r="AK4" s="799"/>
      <c r="AL4" s="799"/>
      <c r="AM4" s="799"/>
      <c r="AN4" s="799"/>
      <c r="AO4" s="799"/>
      <c r="AP4" s="799"/>
      <c r="AQ4" s="800"/>
      <c r="AR4" s="114">
        <v>3</v>
      </c>
      <c r="AS4" s="115" t="s">
        <v>498</v>
      </c>
    </row>
    <row r="5" spans="2:45" ht="15.75">
      <c r="B5" s="789"/>
      <c r="C5" s="798"/>
      <c r="D5" s="799"/>
      <c r="E5" s="799"/>
      <c r="F5" s="799"/>
      <c r="G5" s="799"/>
      <c r="H5" s="799"/>
      <c r="I5" s="799"/>
      <c r="J5" s="799"/>
      <c r="K5" s="799"/>
      <c r="L5" s="799"/>
      <c r="M5" s="799"/>
      <c r="N5" s="799"/>
      <c r="O5" s="799"/>
      <c r="P5" s="799"/>
      <c r="Q5" s="799"/>
      <c r="R5" s="799"/>
      <c r="S5" s="799"/>
      <c r="T5" s="799"/>
      <c r="U5" s="799"/>
      <c r="V5" s="799"/>
      <c r="W5" s="799"/>
      <c r="X5" s="799"/>
      <c r="Y5" s="799"/>
      <c r="Z5" s="799"/>
      <c r="AA5" s="799"/>
      <c r="AB5" s="799"/>
      <c r="AC5" s="799"/>
      <c r="AD5" s="799"/>
      <c r="AE5" s="799"/>
      <c r="AF5" s="799"/>
      <c r="AG5" s="799"/>
      <c r="AH5" s="799"/>
      <c r="AI5" s="799"/>
      <c r="AJ5" s="799"/>
      <c r="AK5" s="799"/>
      <c r="AL5" s="799"/>
      <c r="AM5" s="799"/>
      <c r="AN5" s="799"/>
      <c r="AO5" s="799"/>
      <c r="AP5" s="799"/>
      <c r="AQ5" s="800"/>
      <c r="AR5" s="827" t="s">
        <v>434</v>
      </c>
      <c r="AS5" s="828"/>
    </row>
    <row r="6" spans="2:45" ht="15.75" thickBot="1">
      <c r="B6" s="790"/>
      <c r="C6" s="801"/>
      <c r="D6" s="802"/>
      <c r="E6" s="802"/>
      <c r="F6" s="802"/>
      <c r="G6" s="802"/>
      <c r="H6" s="802"/>
      <c r="I6" s="802"/>
      <c r="J6" s="802"/>
      <c r="K6" s="802"/>
      <c r="L6" s="802"/>
      <c r="M6" s="802"/>
      <c r="N6" s="802"/>
      <c r="O6" s="802"/>
      <c r="P6" s="802"/>
      <c r="Q6" s="802"/>
      <c r="R6" s="802"/>
      <c r="S6" s="802"/>
      <c r="T6" s="802"/>
      <c r="U6" s="802"/>
      <c r="V6" s="802"/>
      <c r="W6" s="802"/>
      <c r="X6" s="802"/>
      <c r="Y6" s="802"/>
      <c r="Z6" s="802"/>
      <c r="AA6" s="802"/>
      <c r="AB6" s="802"/>
      <c r="AC6" s="802"/>
      <c r="AD6" s="802"/>
      <c r="AE6" s="802"/>
      <c r="AF6" s="802"/>
      <c r="AG6" s="802"/>
      <c r="AH6" s="802"/>
      <c r="AI6" s="802"/>
      <c r="AJ6" s="802"/>
      <c r="AK6" s="802"/>
      <c r="AL6" s="802"/>
      <c r="AM6" s="802"/>
      <c r="AN6" s="802"/>
      <c r="AO6" s="802"/>
      <c r="AP6" s="802"/>
      <c r="AQ6" s="803"/>
      <c r="AR6" s="793" t="s">
        <v>496</v>
      </c>
      <c r="AS6" s="794"/>
    </row>
    <row r="7" spans="2:45" ht="17.25">
      <c r="B7" s="6"/>
      <c r="C7" s="6"/>
      <c r="D7" s="12"/>
      <c r="E7" s="6"/>
      <c r="F7" s="6"/>
      <c r="G7" s="6"/>
      <c r="H7" s="6"/>
      <c r="I7" s="6"/>
      <c r="J7" s="10"/>
      <c r="AR7" s="809"/>
      <c r="AS7" s="810"/>
    </row>
    <row r="8" spans="2:45" ht="13.5">
      <c r="B8" s="104"/>
      <c r="C8" s="105"/>
      <c r="D8" s="105"/>
      <c r="E8" s="105"/>
      <c r="F8" s="105"/>
      <c r="G8" s="105"/>
      <c r="H8" s="105"/>
      <c r="I8" s="105"/>
      <c r="J8" s="105"/>
      <c r="K8" s="105"/>
      <c r="L8" s="105"/>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05"/>
      <c r="AP8" s="105"/>
      <c r="AQ8" s="811"/>
      <c r="AR8" s="812"/>
      <c r="AS8" s="813"/>
    </row>
    <row r="9" spans="2:45" ht="15.75">
      <c r="B9" s="825" t="s">
        <v>431</v>
      </c>
      <c r="C9" s="782" t="s">
        <v>430</v>
      </c>
      <c r="D9" s="782" t="s">
        <v>459</v>
      </c>
      <c r="E9" s="782" t="s">
        <v>462</v>
      </c>
      <c r="F9" s="782" t="s">
        <v>463</v>
      </c>
      <c r="G9" s="782" t="s">
        <v>427</v>
      </c>
      <c r="H9" s="782" t="s">
        <v>421</v>
      </c>
      <c r="I9" s="782" t="s">
        <v>491</v>
      </c>
      <c r="J9" s="782" t="s">
        <v>7</v>
      </c>
      <c r="K9" s="721" t="s">
        <v>346</v>
      </c>
      <c r="L9" s="721"/>
      <c r="M9" s="721"/>
      <c r="N9" s="721"/>
      <c r="O9" s="721"/>
      <c r="P9" s="721"/>
      <c r="Q9" s="721"/>
      <c r="R9" s="721"/>
      <c r="S9" s="721"/>
      <c r="T9" s="721"/>
      <c r="U9" s="721"/>
      <c r="V9" s="721"/>
      <c r="W9" s="721"/>
      <c r="X9" s="721"/>
      <c r="Y9" s="721"/>
      <c r="Z9" s="721"/>
      <c r="AA9" s="721"/>
      <c r="AB9" s="721"/>
      <c r="AC9" s="721"/>
      <c r="AD9" s="721"/>
      <c r="AE9" s="721"/>
      <c r="AF9" s="721"/>
      <c r="AG9" s="721"/>
      <c r="AH9" s="721"/>
      <c r="AI9" s="721"/>
      <c r="AJ9" s="721"/>
      <c r="AK9" s="721"/>
      <c r="AL9" s="721"/>
      <c r="AM9" s="721"/>
      <c r="AN9" s="721"/>
      <c r="AO9" s="721"/>
      <c r="AP9" s="721"/>
      <c r="AQ9" s="823" t="s">
        <v>347</v>
      </c>
      <c r="AR9" s="824" t="s">
        <v>348</v>
      </c>
      <c r="AS9" s="824" t="s">
        <v>378</v>
      </c>
    </row>
    <row r="10" spans="2:45" ht="15.75">
      <c r="B10" s="825"/>
      <c r="C10" s="782"/>
      <c r="D10" s="782"/>
      <c r="E10" s="782"/>
      <c r="F10" s="782"/>
      <c r="G10" s="782"/>
      <c r="H10" s="782"/>
      <c r="I10" s="782"/>
      <c r="J10" s="782"/>
      <c r="K10" s="546" t="s">
        <v>422</v>
      </c>
      <c r="L10" s="546"/>
      <c r="M10" s="546"/>
      <c r="N10" s="546"/>
      <c r="O10" s="546"/>
      <c r="P10" s="546"/>
      <c r="Q10" s="546"/>
      <c r="R10" s="546"/>
      <c r="S10" s="546" t="s">
        <v>423</v>
      </c>
      <c r="T10" s="546"/>
      <c r="U10" s="546"/>
      <c r="V10" s="546"/>
      <c r="W10" s="546"/>
      <c r="X10" s="546"/>
      <c r="Y10" s="546"/>
      <c r="Z10" s="546"/>
      <c r="AA10" s="546" t="s">
        <v>424</v>
      </c>
      <c r="AB10" s="546"/>
      <c r="AC10" s="546"/>
      <c r="AD10" s="546"/>
      <c r="AE10" s="546"/>
      <c r="AF10" s="546"/>
      <c r="AG10" s="546"/>
      <c r="AH10" s="546"/>
      <c r="AI10" s="546" t="s">
        <v>425</v>
      </c>
      <c r="AJ10" s="546"/>
      <c r="AK10" s="546"/>
      <c r="AL10" s="546"/>
      <c r="AM10" s="546"/>
      <c r="AN10" s="546"/>
      <c r="AO10" s="546"/>
      <c r="AP10" s="546"/>
      <c r="AQ10" s="823"/>
      <c r="AR10" s="824"/>
      <c r="AS10" s="824"/>
    </row>
    <row r="11" spans="2:45" ht="15.75">
      <c r="B11" s="825"/>
      <c r="C11" s="782"/>
      <c r="D11" s="782"/>
      <c r="E11" s="782"/>
      <c r="F11" s="782"/>
      <c r="G11" s="782"/>
      <c r="H11" s="782"/>
      <c r="I11" s="782"/>
      <c r="J11" s="782"/>
      <c r="K11" s="546" t="s">
        <v>353</v>
      </c>
      <c r="L11" s="546"/>
      <c r="M11" s="546" t="s">
        <v>354</v>
      </c>
      <c r="N11" s="546"/>
      <c r="O11" s="784" t="s">
        <v>355</v>
      </c>
      <c r="P11" s="785"/>
      <c r="Q11" s="786" t="s">
        <v>356</v>
      </c>
      <c r="R11" s="787"/>
      <c r="S11" s="546" t="s">
        <v>429</v>
      </c>
      <c r="T11" s="546"/>
      <c r="U11" s="546" t="s">
        <v>358</v>
      </c>
      <c r="V11" s="546"/>
      <c r="W11" s="546" t="s">
        <v>359</v>
      </c>
      <c r="X11" s="546"/>
      <c r="Y11" s="786" t="s">
        <v>356</v>
      </c>
      <c r="Z11" s="787"/>
      <c r="AA11" s="546" t="s">
        <v>360</v>
      </c>
      <c r="AB11" s="546"/>
      <c r="AC11" s="546" t="s">
        <v>361</v>
      </c>
      <c r="AD11" s="546"/>
      <c r="AE11" s="546" t="s">
        <v>362</v>
      </c>
      <c r="AF11" s="546"/>
      <c r="AG11" s="786" t="s">
        <v>356</v>
      </c>
      <c r="AH11" s="787"/>
      <c r="AI11" s="546" t="s">
        <v>363</v>
      </c>
      <c r="AJ11" s="546"/>
      <c r="AK11" s="546" t="s">
        <v>364</v>
      </c>
      <c r="AL11" s="546"/>
      <c r="AM11" s="546" t="s">
        <v>365</v>
      </c>
      <c r="AN11" s="546"/>
      <c r="AO11" s="786" t="s">
        <v>426</v>
      </c>
      <c r="AP11" s="787"/>
      <c r="AQ11" s="823"/>
      <c r="AR11" s="824"/>
      <c r="AS11" s="824"/>
    </row>
    <row r="12" spans="2:45" ht="25.5">
      <c r="B12" s="720"/>
      <c r="C12" s="783"/>
      <c r="D12" s="783"/>
      <c r="E12" s="783"/>
      <c r="F12" s="783"/>
      <c r="G12" s="783"/>
      <c r="H12" s="783"/>
      <c r="I12" s="783"/>
      <c r="J12" s="783"/>
      <c r="K12" s="241" t="s">
        <v>366</v>
      </c>
      <c r="L12" s="242" t="s">
        <v>367</v>
      </c>
      <c r="M12" s="241" t="s">
        <v>366</v>
      </c>
      <c r="N12" s="242" t="s">
        <v>367</v>
      </c>
      <c r="O12" s="241" t="s">
        <v>366</v>
      </c>
      <c r="P12" s="242" t="s">
        <v>367</v>
      </c>
      <c r="Q12" s="243" t="s">
        <v>366</v>
      </c>
      <c r="R12" s="244" t="s">
        <v>367</v>
      </c>
      <c r="S12" s="241" t="s">
        <v>366</v>
      </c>
      <c r="T12" s="242" t="s">
        <v>367</v>
      </c>
      <c r="U12" s="241" t="s">
        <v>366</v>
      </c>
      <c r="V12" s="242" t="s">
        <v>367</v>
      </c>
      <c r="W12" s="241" t="s">
        <v>366</v>
      </c>
      <c r="X12" s="242" t="s">
        <v>367</v>
      </c>
      <c r="Y12" s="243" t="s">
        <v>366</v>
      </c>
      <c r="Z12" s="244" t="s">
        <v>367</v>
      </c>
      <c r="AA12" s="241" t="s">
        <v>366</v>
      </c>
      <c r="AB12" s="242" t="s">
        <v>367</v>
      </c>
      <c r="AC12" s="241" t="s">
        <v>366</v>
      </c>
      <c r="AD12" s="242" t="s">
        <v>367</v>
      </c>
      <c r="AE12" s="241" t="s">
        <v>366</v>
      </c>
      <c r="AF12" s="242" t="s">
        <v>367</v>
      </c>
      <c r="AG12" s="243" t="s">
        <v>366</v>
      </c>
      <c r="AH12" s="244" t="s">
        <v>367</v>
      </c>
      <c r="AI12" s="241" t="s">
        <v>366</v>
      </c>
      <c r="AJ12" s="242" t="s">
        <v>367</v>
      </c>
      <c r="AK12" s="241" t="s">
        <v>366</v>
      </c>
      <c r="AL12" s="242" t="s">
        <v>367</v>
      </c>
      <c r="AM12" s="241" t="s">
        <v>366</v>
      </c>
      <c r="AN12" s="242" t="s">
        <v>367</v>
      </c>
      <c r="AO12" s="243" t="s">
        <v>366</v>
      </c>
      <c r="AP12" s="244" t="s">
        <v>367</v>
      </c>
      <c r="AQ12" s="823"/>
      <c r="AR12" s="824"/>
      <c r="AS12" s="824"/>
    </row>
    <row r="13" spans="2:45" ht="195" customHeight="1">
      <c r="B13" s="923" t="s">
        <v>732</v>
      </c>
      <c r="C13" s="380" t="s">
        <v>869</v>
      </c>
      <c r="D13" s="373">
        <v>0.7</v>
      </c>
      <c r="E13" s="471" t="s">
        <v>715</v>
      </c>
      <c r="F13" s="390" t="s">
        <v>716</v>
      </c>
      <c r="G13" s="472" t="s">
        <v>1023</v>
      </c>
      <c r="H13" s="459" t="s">
        <v>717</v>
      </c>
      <c r="I13" s="473" t="s">
        <v>718</v>
      </c>
      <c r="J13" s="428" t="s">
        <v>1000</v>
      </c>
      <c r="K13" s="355">
        <v>0.7</v>
      </c>
      <c r="L13" s="246"/>
      <c r="M13" s="355">
        <v>0.7</v>
      </c>
      <c r="N13" s="246"/>
      <c r="O13" s="355">
        <v>0.7</v>
      </c>
      <c r="P13" s="246"/>
      <c r="Q13" s="356">
        <f>(K13+M13+O13)/3</f>
        <v>0.69999999999999984</v>
      </c>
      <c r="R13" s="356">
        <f>(L13+N13+P13)/3</f>
        <v>0</v>
      </c>
      <c r="S13" s="355">
        <v>0.7</v>
      </c>
      <c r="T13" s="246"/>
      <c r="U13" s="355">
        <v>0.7</v>
      </c>
      <c r="V13" s="246"/>
      <c r="W13" s="355">
        <v>0.7</v>
      </c>
      <c r="X13" s="246"/>
      <c r="Y13" s="356">
        <f>(S13+U13+W13)/3</f>
        <v>0.69999999999999984</v>
      </c>
      <c r="Z13" s="356">
        <f>(T13+V13+X13)/3</f>
        <v>0</v>
      </c>
      <c r="AA13" s="355">
        <v>0.7</v>
      </c>
      <c r="AB13" s="246"/>
      <c r="AC13" s="355">
        <v>0.7</v>
      </c>
      <c r="AD13" s="246"/>
      <c r="AE13" s="355">
        <v>0.7</v>
      </c>
      <c r="AF13" s="246"/>
      <c r="AG13" s="356">
        <f>(AA13+AC13+AE13)/3</f>
        <v>0.69999999999999984</v>
      </c>
      <c r="AH13" s="356">
        <f>(AB13+AD13+AF13)/3</f>
        <v>0</v>
      </c>
      <c r="AI13" s="355">
        <v>0.7</v>
      </c>
      <c r="AJ13" s="246"/>
      <c r="AK13" s="355">
        <v>0.7</v>
      </c>
      <c r="AL13" s="246"/>
      <c r="AM13" s="355">
        <v>0.7</v>
      </c>
      <c r="AN13" s="246"/>
      <c r="AO13" s="356">
        <f>(AI13+AK13+AM13)/3</f>
        <v>0.69999999999999984</v>
      </c>
      <c r="AP13" s="356">
        <f>(AJ13+AL13+AN13)/3</f>
        <v>0</v>
      </c>
      <c r="AQ13" s="480">
        <f>(Q13+Y13+AG13+AO13)/4</f>
        <v>0.69999999999999984</v>
      </c>
      <c r="AR13" s="340">
        <f>(R13+Z13+AH13+AP13)/4</f>
        <v>0</v>
      </c>
      <c r="AS13" s="340">
        <f>IF(AND(AR13&gt;0,AQ13&gt;0),AR13/AQ13,0)</f>
        <v>0</v>
      </c>
    </row>
    <row r="14" spans="2:45" ht="240" customHeight="1">
      <c r="B14" s="838"/>
      <c r="C14" s="453" t="s">
        <v>940</v>
      </c>
      <c r="D14" s="403" t="s">
        <v>719</v>
      </c>
      <c r="E14" s="474" t="s">
        <v>720</v>
      </c>
      <c r="F14" s="475" t="s">
        <v>1024</v>
      </c>
      <c r="G14" s="476" t="s">
        <v>1025</v>
      </c>
      <c r="H14" s="477" t="s">
        <v>721</v>
      </c>
      <c r="I14" s="478" t="s">
        <v>722</v>
      </c>
      <c r="J14" s="428" t="s">
        <v>1000</v>
      </c>
      <c r="K14" s="352">
        <v>1</v>
      </c>
      <c r="L14" s="247"/>
      <c r="M14" s="352">
        <v>2</v>
      </c>
      <c r="N14" s="247"/>
      <c r="O14" s="352">
        <v>2</v>
      </c>
      <c r="P14" s="247"/>
      <c r="Q14" s="354">
        <f t="shared" ref="Q14:R17" si="0">K14+M14+O14</f>
        <v>5</v>
      </c>
      <c r="R14" s="354">
        <f t="shared" si="0"/>
        <v>0</v>
      </c>
      <c r="S14" s="352">
        <v>3</v>
      </c>
      <c r="T14" s="247"/>
      <c r="U14" s="352">
        <v>3</v>
      </c>
      <c r="V14" s="247"/>
      <c r="W14" s="352">
        <v>3</v>
      </c>
      <c r="X14" s="247"/>
      <c r="Y14" s="354">
        <f t="shared" ref="Y14:Z17" si="1">S14+U14+W14</f>
        <v>9</v>
      </c>
      <c r="Z14" s="354">
        <f t="shared" si="1"/>
        <v>0</v>
      </c>
      <c r="AA14" s="352">
        <v>3</v>
      </c>
      <c r="AB14" s="247"/>
      <c r="AC14" s="352">
        <v>3</v>
      </c>
      <c r="AD14" s="247"/>
      <c r="AE14" s="352">
        <v>3</v>
      </c>
      <c r="AF14" s="247"/>
      <c r="AG14" s="354">
        <f t="shared" ref="AG14:AH17" si="2">AA14+AC14+AE14</f>
        <v>9</v>
      </c>
      <c r="AH14" s="354">
        <f t="shared" si="2"/>
        <v>0</v>
      </c>
      <c r="AI14" s="352">
        <v>3</v>
      </c>
      <c r="AJ14" s="247"/>
      <c r="AK14" s="352">
        <v>3</v>
      </c>
      <c r="AL14" s="247"/>
      <c r="AM14" s="352">
        <v>1</v>
      </c>
      <c r="AN14" s="247"/>
      <c r="AO14" s="354">
        <f t="shared" ref="AO14:AP17" si="3">AI14+AK14+AM14</f>
        <v>7</v>
      </c>
      <c r="AP14" s="354">
        <f t="shared" si="3"/>
        <v>0</v>
      </c>
      <c r="AQ14" s="415">
        <f t="shared" ref="AQ14:AR17" si="4">Q14+Y14+AG14+AO14</f>
        <v>30</v>
      </c>
      <c r="AR14" s="416">
        <f t="shared" si="4"/>
        <v>0</v>
      </c>
      <c r="AS14" s="340">
        <f>IF(AND(AR14&gt;0,AQ14&gt;0),AR14/AQ14,0)</f>
        <v>0</v>
      </c>
    </row>
    <row r="15" spans="2:45" ht="226.5" customHeight="1">
      <c r="B15" s="838"/>
      <c r="C15" s="453" t="s">
        <v>941</v>
      </c>
      <c r="D15" s="403" t="s">
        <v>719</v>
      </c>
      <c r="E15" s="474" t="s">
        <v>723</v>
      </c>
      <c r="F15" s="475" t="s">
        <v>724</v>
      </c>
      <c r="G15" s="476" t="s">
        <v>725</v>
      </c>
      <c r="H15" s="477" t="s">
        <v>726</v>
      </c>
      <c r="I15" s="478" t="s">
        <v>942</v>
      </c>
      <c r="J15" s="428" t="s">
        <v>1000</v>
      </c>
      <c r="K15" s="352">
        <v>1</v>
      </c>
      <c r="L15" s="247"/>
      <c r="M15" s="352">
        <v>2</v>
      </c>
      <c r="N15" s="247"/>
      <c r="O15" s="352">
        <v>2</v>
      </c>
      <c r="P15" s="247"/>
      <c r="Q15" s="354">
        <f t="shared" si="0"/>
        <v>5</v>
      </c>
      <c r="R15" s="354">
        <f t="shared" si="0"/>
        <v>0</v>
      </c>
      <c r="S15" s="352">
        <v>3</v>
      </c>
      <c r="T15" s="247"/>
      <c r="U15" s="352">
        <v>3</v>
      </c>
      <c r="V15" s="247"/>
      <c r="W15" s="352">
        <v>3</v>
      </c>
      <c r="X15" s="247"/>
      <c r="Y15" s="354">
        <f t="shared" si="1"/>
        <v>9</v>
      </c>
      <c r="Z15" s="354">
        <f t="shared" si="1"/>
        <v>0</v>
      </c>
      <c r="AA15" s="352">
        <v>3</v>
      </c>
      <c r="AB15" s="247"/>
      <c r="AC15" s="352">
        <v>3</v>
      </c>
      <c r="AD15" s="247"/>
      <c r="AE15" s="352">
        <v>3</v>
      </c>
      <c r="AF15" s="247"/>
      <c r="AG15" s="354">
        <f t="shared" si="2"/>
        <v>9</v>
      </c>
      <c r="AH15" s="354">
        <f t="shared" si="2"/>
        <v>0</v>
      </c>
      <c r="AI15" s="352">
        <v>3</v>
      </c>
      <c r="AJ15" s="247"/>
      <c r="AK15" s="352">
        <v>3</v>
      </c>
      <c r="AL15" s="247"/>
      <c r="AM15" s="352">
        <v>1</v>
      </c>
      <c r="AN15" s="247"/>
      <c r="AO15" s="354">
        <f t="shared" si="3"/>
        <v>7</v>
      </c>
      <c r="AP15" s="354">
        <f t="shared" si="3"/>
        <v>0</v>
      </c>
      <c r="AQ15" s="415">
        <f t="shared" si="4"/>
        <v>30</v>
      </c>
      <c r="AR15" s="416">
        <f t="shared" si="4"/>
        <v>0</v>
      </c>
      <c r="AS15" s="340">
        <f>IF(AND(AR15&gt;0,AQ15&gt;0),AR15/AQ15,0)</f>
        <v>0</v>
      </c>
    </row>
    <row r="16" spans="2:45" ht="285">
      <c r="B16" s="924"/>
      <c r="C16" s="453" t="s">
        <v>870</v>
      </c>
      <c r="D16" s="373" t="s">
        <v>727</v>
      </c>
      <c r="E16" s="471" t="s">
        <v>728</v>
      </c>
      <c r="F16" s="390" t="s">
        <v>729</v>
      </c>
      <c r="G16" s="507">
        <v>0.13</v>
      </c>
      <c r="H16" s="459" t="s">
        <v>731</v>
      </c>
      <c r="I16" s="479" t="s">
        <v>943</v>
      </c>
      <c r="J16" s="428" t="s">
        <v>1000</v>
      </c>
      <c r="K16" s="355">
        <v>0.1</v>
      </c>
      <c r="L16" s="246"/>
      <c r="M16" s="355">
        <v>0.1</v>
      </c>
      <c r="N16" s="246"/>
      <c r="O16" s="355">
        <v>0.1</v>
      </c>
      <c r="P16" s="246"/>
      <c r="Q16" s="356">
        <f>(K16+M16+O16)/3</f>
        <v>0.10000000000000002</v>
      </c>
      <c r="R16" s="356">
        <f>(L16+N16+P16)/3</f>
        <v>0</v>
      </c>
      <c r="S16" s="355">
        <v>0.1</v>
      </c>
      <c r="T16" s="246"/>
      <c r="U16" s="355">
        <v>0.1</v>
      </c>
      <c r="V16" s="246"/>
      <c r="W16" s="355">
        <v>0.1</v>
      </c>
      <c r="X16" s="246"/>
      <c r="Y16" s="356">
        <f>(S16+U16+W16)/3</f>
        <v>0.10000000000000002</v>
      </c>
      <c r="Z16" s="356">
        <f>(T16+V16+X16)/3</f>
        <v>0</v>
      </c>
      <c r="AA16" s="355">
        <v>0.1</v>
      </c>
      <c r="AB16" s="246"/>
      <c r="AC16" s="355">
        <v>0.1</v>
      </c>
      <c r="AD16" s="246"/>
      <c r="AE16" s="355">
        <v>0.1</v>
      </c>
      <c r="AF16" s="246"/>
      <c r="AG16" s="356">
        <f>(AA16+AC16+AE16)/3</f>
        <v>0.10000000000000002</v>
      </c>
      <c r="AH16" s="356">
        <f>(AB16+AD16+AF16)/3</f>
        <v>0</v>
      </c>
      <c r="AI16" s="355">
        <v>0.1</v>
      </c>
      <c r="AJ16" s="246"/>
      <c r="AK16" s="355">
        <v>0.1</v>
      </c>
      <c r="AL16" s="246"/>
      <c r="AM16" s="355">
        <v>0.1</v>
      </c>
      <c r="AN16" s="246"/>
      <c r="AO16" s="356">
        <f>(AI16+AK16+AM16)/3</f>
        <v>0.10000000000000002</v>
      </c>
      <c r="AP16" s="356">
        <f>(AJ16+AL16+AN16)/3</f>
        <v>0</v>
      </c>
      <c r="AQ16" s="480">
        <f>(Q16+Y16+AG16+AO16)/4</f>
        <v>0.10000000000000002</v>
      </c>
      <c r="AR16" s="480">
        <f>(R16+Z16+AH16+AP16)/4</f>
        <v>0</v>
      </c>
      <c r="AS16" s="340">
        <f>IF(AND(AR16&gt;0,AQ16&gt;0),AR16/AQ16,0)</f>
        <v>0</v>
      </c>
    </row>
    <row r="17" spans="2:45" ht="23.25" hidden="1">
      <c r="B17" s="184"/>
      <c r="C17" s="184"/>
      <c r="D17" s="171"/>
      <c r="E17" s="245"/>
      <c r="F17" s="186"/>
      <c r="G17" s="195"/>
      <c r="H17" s="196"/>
      <c r="I17" s="197"/>
      <c r="J17" s="198"/>
      <c r="K17" s="247">
        <v>0</v>
      </c>
      <c r="L17" s="247">
        <v>0</v>
      </c>
      <c r="M17" s="247">
        <v>0</v>
      </c>
      <c r="N17" s="247">
        <v>0</v>
      </c>
      <c r="O17" s="247">
        <v>0</v>
      </c>
      <c r="P17" s="247">
        <v>0</v>
      </c>
      <c r="Q17" s="252">
        <f t="shared" si="0"/>
        <v>0</v>
      </c>
      <c r="R17" s="252">
        <f t="shared" si="0"/>
        <v>0</v>
      </c>
      <c r="S17" s="247">
        <v>0</v>
      </c>
      <c r="T17" s="247">
        <v>0</v>
      </c>
      <c r="U17" s="247">
        <v>0</v>
      </c>
      <c r="V17" s="247">
        <v>0</v>
      </c>
      <c r="W17" s="247">
        <v>0</v>
      </c>
      <c r="X17" s="247">
        <v>0</v>
      </c>
      <c r="Y17" s="252">
        <f t="shared" si="1"/>
        <v>0</v>
      </c>
      <c r="Z17" s="252">
        <f t="shared" si="1"/>
        <v>0</v>
      </c>
      <c r="AA17" s="247">
        <v>0</v>
      </c>
      <c r="AB17" s="247">
        <v>0</v>
      </c>
      <c r="AC17" s="247">
        <v>0</v>
      </c>
      <c r="AD17" s="247">
        <v>0</v>
      </c>
      <c r="AE17" s="249">
        <v>0</v>
      </c>
      <c r="AF17" s="249">
        <v>0</v>
      </c>
      <c r="AG17" s="252">
        <f t="shared" si="2"/>
        <v>0</v>
      </c>
      <c r="AH17" s="252">
        <f t="shared" si="2"/>
        <v>0</v>
      </c>
      <c r="AI17" s="247">
        <v>0</v>
      </c>
      <c r="AJ17" s="247">
        <v>0</v>
      </c>
      <c r="AK17" s="247">
        <v>0</v>
      </c>
      <c r="AL17" s="247">
        <v>0</v>
      </c>
      <c r="AM17" s="247">
        <v>0</v>
      </c>
      <c r="AN17" s="247">
        <v>0</v>
      </c>
      <c r="AO17" s="252">
        <f t="shared" si="3"/>
        <v>0</v>
      </c>
      <c r="AP17" s="252">
        <f t="shared" si="3"/>
        <v>0</v>
      </c>
      <c r="AQ17" s="253">
        <f t="shared" si="4"/>
        <v>0</v>
      </c>
      <c r="AR17" s="254">
        <f t="shared" si="4"/>
        <v>0</v>
      </c>
      <c r="AS17" s="251">
        <f>IF(AND(AR17&gt;0,AQ17&gt;0),AR17/AQ17,0)</f>
        <v>0</v>
      </c>
    </row>
    <row r="18" spans="2:45" ht="23.25">
      <c r="B18" s="820" t="s">
        <v>377</v>
      </c>
      <c r="C18" s="821"/>
      <c r="D18" s="821"/>
      <c r="E18" s="821"/>
      <c r="F18" s="821"/>
      <c r="G18" s="821"/>
      <c r="H18" s="821"/>
      <c r="I18" s="821"/>
      <c r="J18" s="821"/>
      <c r="K18" s="821"/>
      <c r="L18" s="821"/>
      <c r="M18" s="821"/>
      <c r="N18" s="821"/>
      <c r="O18" s="821"/>
      <c r="P18" s="821"/>
      <c r="Q18" s="821"/>
      <c r="R18" s="821"/>
      <c r="S18" s="821"/>
      <c r="T18" s="821"/>
      <c r="U18" s="821"/>
      <c r="V18" s="821"/>
      <c r="W18" s="821"/>
      <c r="X18" s="821"/>
      <c r="Y18" s="821"/>
      <c r="Z18" s="821"/>
      <c r="AA18" s="821"/>
      <c r="AB18" s="821"/>
      <c r="AC18" s="821"/>
      <c r="AD18" s="821"/>
      <c r="AE18" s="821"/>
      <c r="AF18" s="821"/>
      <c r="AG18" s="821"/>
      <c r="AH18" s="821"/>
      <c r="AI18" s="821"/>
      <c r="AJ18" s="821"/>
      <c r="AK18" s="821"/>
      <c r="AL18" s="821"/>
      <c r="AM18" s="821"/>
      <c r="AN18" s="821"/>
      <c r="AO18" s="821"/>
      <c r="AP18" s="821"/>
      <c r="AQ18" s="821"/>
      <c r="AR18" s="822"/>
      <c r="AS18" s="108">
        <f>AVERAGE(AS13:AS17)</f>
        <v>0</v>
      </c>
    </row>
    <row r="19" spans="2:45" ht="17.25">
      <c r="B19" s="7"/>
      <c r="C19" s="7"/>
      <c r="D19" s="13"/>
      <c r="E19" s="7"/>
      <c r="F19" s="7"/>
      <c r="G19" s="7"/>
      <c r="H19" s="7"/>
      <c r="I19" s="7"/>
      <c r="J19" s="8"/>
    </row>
    <row r="20" spans="2:45" ht="15.75">
      <c r="B20" s="148" t="s">
        <v>185</v>
      </c>
      <c r="C20" s="840"/>
      <c r="D20" s="805"/>
      <c r="E20" s="805"/>
      <c r="F20" s="805"/>
      <c r="G20" s="805"/>
      <c r="H20" s="805"/>
      <c r="I20" s="805"/>
      <c r="J20" s="806"/>
    </row>
    <row r="21" spans="2:45" ht="17.25">
      <c r="B21" s="7"/>
      <c r="C21" s="528"/>
      <c r="D21" s="528"/>
      <c r="E21" s="528"/>
      <c r="F21" s="528"/>
      <c r="G21" s="528"/>
      <c r="H21" s="528"/>
      <c r="I21" s="528"/>
      <c r="J21" s="528"/>
    </row>
    <row r="22" spans="2:45" ht="36" customHeight="1">
      <c r="B22" s="149" t="s">
        <v>428</v>
      </c>
      <c r="C22" s="816">
        <v>43812</v>
      </c>
      <c r="D22" s="748"/>
      <c r="E22" s="7"/>
      <c r="F22" s="7"/>
      <c r="G22" s="147" t="s">
        <v>372</v>
      </c>
      <c r="H22" s="905" t="s">
        <v>697</v>
      </c>
      <c r="I22" s="849"/>
      <c r="J22" s="849"/>
    </row>
    <row r="23" spans="2:45" ht="17.25">
      <c r="B23" s="7"/>
      <c r="C23" s="7"/>
      <c r="D23" s="13"/>
      <c r="E23" s="7"/>
      <c r="F23" s="7"/>
      <c r="G23" s="7"/>
      <c r="H23" s="7"/>
      <c r="I23" s="7"/>
      <c r="J23" s="8"/>
    </row>
    <row r="24" spans="2:45" ht="17.25">
      <c r="B24" s="7"/>
      <c r="C24" s="7"/>
      <c r="D24" s="13"/>
      <c r="E24" s="7"/>
      <c r="F24" s="7"/>
      <c r="G24" s="7"/>
      <c r="H24" s="7"/>
      <c r="I24" s="7"/>
      <c r="J24" s="8"/>
    </row>
    <row r="25" spans="2:45" ht="17.25">
      <c r="B25" s="7"/>
      <c r="C25" s="7"/>
      <c r="D25" s="13"/>
      <c r="E25" s="7"/>
      <c r="F25" s="7"/>
      <c r="G25" s="7"/>
      <c r="H25" s="7"/>
      <c r="I25" s="7"/>
      <c r="J25" s="8"/>
    </row>
    <row r="26" spans="2:45" ht="17.25">
      <c r="B26" s="7"/>
      <c r="C26" s="7"/>
      <c r="D26" s="13"/>
      <c r="E26" s="516"/>
      <c r="F26" s="516"/>
      <c r="G26" s="516"/>
      <c r="H26" s="516"/>
      <c r="I26" s="193"/>
      <c r="J26" s="7"/>
    </row>
    <row r="27" spans="2:45" ht="17.25">
      <c r="B27" s="7"/>
      <c r="C27" s="7"/>
      <c r="D27" s="13"/>
      <c r="E27" s="7"/>
      <c r="F27" s="7"/>
      <c r="G27" s="8"/>
      <c r="H27" s="7"/>
      <c r="I27" s="7"/>
      <c r="J27" s="7"/>
    </row>
    <row r="28" spans="2:45" ht="17.25">
      <c r="B28" s="7"/>
      <c r="C28" s="7"/>
      <c r="D28" s="13"/>
      <c r="E28" s="516"/>
      <c r="F28" s="516"/>
      <c r="G28" s="516"/>
      <c r="H28" s="516"/>
      <c r="I28" s="193"/>
      <c r="J28" s="7"/>
    </row>
    <row r="29" spans="2:45" ht="17.25">
      <c r="B29" s="7"/>
      <c r="C29" s="7"/>
      <c r="D29" s="13"/>
      <c r="E29" s="7"/>
      <c r="F29" s="7"/>
      <c r="G29" s="8"/>
      <c r="H29" s="7"/>
      <c r="I29" s="7"/>
      <c r="J29" s="7"/>
    </row>
    <row r="30" spans="2:45" ht="17.25">
      <c r="B30" s="7"/>
      <c r="C30" s="7"/>
      <c r="D30" s="13"/>
      <c r="E30" s="516"/>
      <c r="F30" s="516"/>
      <c r="G30" s="516"/>
      <c r="H30" s="516"/>
      <c r="I30" s="193"/>
      <c r="J30" s="7"/>
    </row>
  </sheetData>
  <sheetProtection algorithmName="SHA-512" hashValue="DUDNpa+5roK/rj49dwDdU4Ab2W7yCWE5wGd0OmIAVy+i7B3qfP0PC5DWEWc6sEGcxwtrCvgigFhuJeVzuugn1w==" saltValue="NoaPDaP6ipn3h0AMTPOlTw==" spinCount="100000" sheet="1" objects="1" scenarios="1" formatCells="0" formatColumns="0" formatRows="0"/>
  <mergeCells count="49">
    <mergeCell ref="E26:H26"/>
    <mergeCell ref="E28:H28"/>
    <mergeCell ref="E30:H30"/>
    <mergeCell ref="B13:B16"/>
    <mergeCell ref="AM11:AN11"/>
    <mergeCell ref="W11:X11"/>
    <mergeCell ref="Y11:Z11"/>
    <mergeCell ref="B18:AR18"/>
    <mergeCell ref="C20:J20"/>
    <mergeCell ref="C21:J21"/>
    <mergeCell ref="C22:D22"/>
    <mergeCell ref="H22:J22"/>
    <mergeCell ref="AA10:AH10"/>
    <mergeCell ref="AI10:AP10"/>
    <mergeCell ref="K11:L11"/>
    <mergeCell ref="M11:N11"/>
    <mergeCell ref="AO11:AP11"/>
    <mergeCell ref="AA11:AB11"/>
    <mergeCell ref="AC11:AD11"/>
    <mergeCell ref="AE11:AF11"/>
    <mergeCell ref="AG11:AH11"/>
    <mergeCell ref="AI11:AJ11"/>
    <mergeCell ref="AK11:AL11"/>
    <mergeCell ref="O11:P11"/>
    <mergeCell ref="Q11:R11"/>
    <mergeCell ref="S11:T11"/>
    <mergeCell ref="U11:V11"/>
    <mergeCell ref="AQ8:AS8"/>
    <mergeCell ref="B9:B12"/>
    <mergeCell ref="C9:C12"/>
    <mergeCell ref="D9:D12"/>
    <mergeCell ref="E9:E12"/>
    <mergeCell ref="F9:F12"/>
    <mergeCell ref="G9:G12"/>
    <mergeCell ref="H9:H12"/>
    <mergeCell ref="I9:I12"/>
    <mergeCell ref="J9:J12"/>
    <mergeCell ref="K9:AP9"/>
    <mergeCell ref="AQ9:AQ12"/>
    <mergeCell ref="AR9:AR12"/>
    <mergeCell ref="AS9:AS12"/>
    <mergeCell ref="K10:R10"/>
    <mergeCell ref="S10:Z10"/>
    <mergeCell ref="AR7:AS7"/>
    <mergeCell ref="B2:B6"/>
    <mergeCell ref="C2:AQ6"/>
    <mergeCell ref="AR2:AS2"/>
    <mergeCell ref="AR5:AS5"/>
    <mergeCell ref="AR6:AS6"/>
  </mergeCells>
  <conditionalFormatting sqref="AS13">
    <cfRule type="cellIs" dxfId="44" priority="4" operator="between">
      <formula>0.7</formula>
      <formula>1</formula>
    </cfRule>
    <cfRule type="cellIs" dxfId="43" priority="5" operator="between">
      <formula>0.51</formula>
      <formula>0.69</formula>
    </cfRule>
    <cfRule type="cellIs" dxfId="42" priority="6" operator="between">
      <formula>0</formula>
      <formula>0.5</formula>
    </cfRule>
  </conditionalFormatting>
  <conditionalFormatting sqref="AS14:AS17">
    <cfRule type="cellIs" dxfId="41" priority="1" operator="between">
      <formula>0.7</formula>
      <formula>1</formula>
    </cfRule>
    <cfRule type="cellIs" dxfId="40" priority="2" operator="between">
      <formula>0.51</formula>
      <formula>0.69</formula>
    </cfRule>
    <cfRule type="cellIs" dxfId="39" priority="3" operator="between">
      <formula>0</formula>
      <formula>0.5</formula>
    </cfRule>
  </conditionalFormatting>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AS30"/>
  <sheetViews>
    <sheetView showGridLines="0" zoomScale="70" zoomScaleNormal="70" workbookViewId="0">
      <selection activeCell="C13" sqref="C13"/>
    </sheetView>
  </sheetViews>
  <sheetFormatPr baseColWidth="10" defaultColWidth="17.28515625" defaultRowHeight="15" customHeight="1"/>
  <cols>
    <col min="1" max="1" width="4.28515625" style="5" customWidth="1"/>
    <col min="2" max="2" width="46.42578125" style="9" customWidth="1"/>
    <col min="3" max="3" width="40.7109375" style="9" customWidth="1"/>
    <col min="4" max="4" width="21.42578125" style="14" customWidth="1"/>
    <col min="5" max="5" width="24.28515625" style="9" customWidth="1"/>
    <col min="6" max="6" width="30.5703125" style="9" customWidth="1"/>
    <col min="7" max="7" width="21.42578125" style="9" customWidth="1"/>
    <col min="8" max="8" width="28.5703125" style="9" customWidth="1"/>
    <col min="9" max="9" width="50" style="9" customWidth="1"/>
    <col min="10" max="10" width="28.5703125" style="11" customWidth="1"/>
    <col min="11" max="42" width="14.28515625" style="5" customWidth="1"/>
    <col min="43" max="43" width="14.85546875" style="5" customWidth="1"/>
    <col min="44" max="45" width="15" style="5" customWidth="1"/>
    <col min="46" max="16384" width="17.28515625" style="5"/>
  </cols>
  <sheetData>
    <row r="1" spans="2:45" ht="18" thickBot="1"/>
    <row r="2" spans="2:45" ht="15.75">
      <c r="B2" s="788"/>
      <c r="C2" s="929" t="s">
        <v>455</v>
      </c>
      <c r="D2" s="930"/>
      <c r="E2" s="930"/>
      <c r="F2" s="930"/>
      <c r="G2" s="930"/>
      <c r="H2" s="930"/>
      <c r="I2" s="930"/>
      <c r="J2" s="930"/>
      <c r="K2" s="930"/>
      <c r="L2" s="930"/>
      <c r="M2" s="930"/>
      <c r="N2" s="930"/>
      <c r="O2" s="930"/>
      <c r="P2" s="930"/>
      <c r="Q2" s="930"/>
      <c r="R2" s="930"/>
      <c r="S2" s="930"/>
      <c r="T2" s="930"/>
      <c r="U2" s="930"/>
      <c r="V2" s="930"/>
      <c r="W2" s="930"/>
      <c r="X2" s="930"/>
      <c r="Y2" s="930"/>
      <c r="Z2" s="930"/>
      <c r="AA2" s="930"/>
      <c r="AB2" s="930"/>
      <c r="AC2" s="930"/>
      <c r="AD2" s="930"/>
      <c r="AE2" s="930"/>
      <c r="AF2" s="930"/>
      <c r="AG2" s="930"/>
      <c r="AH2" s="930"/>
      <c r="AI2" s="930"/>
      <c r="AJ2" s="930"/>
      <c r="AK2" s="930"/>
      <c r="AL2" s="930"/>
      <c r="AM2" s="930"/>
      <c r="AN2" s="930"/>
      <c r="AO2" s="930"/>
      <c r="AP2" s="930"/>
      <c r="AQ2" s="931"/>
      <c r="AR2" s="807" t="s">
        <v>435</v>
      </c>
      <c r="AS2" s="808"/>
    </row>
    <row r="3" spans="2:45" ht="15.75">
      <c r="B3" s="789"/>
      <c r="C3" s="932"/>
      <c r="D3" s="933"/>
      <c r="E3" s="933"/>
      <c r="F3" s="933"/>
      <c r="G3" s="933"/>
      <c r="H3" s="933"/>
      <c r="I3" s="933"/>
      <c r="J3" s="933"/>
      <c r="K3" s="933"/>
      <c r="L3" s="933"/>
      <c r="M3" s="933"/>
      <c r="N3" s="933"/>
      <c r="O3" s="933"/>
      <c r="P3" s="933"/>
      <c r="Q3" s="933"/>
      <c r="R3" s="933"/>
      <c r="S3" s="933"/>
      <c r="T3" s="933"/>
      <c r="U3" s="933"/>
      <c r="V3" s="933"/>
      <c r="W3" s="933"/>
      <c r="X3" s="933"/>
      <c r="Y3" s="933"/>
      <c r="Z3" s="933"/>
      <c r="AA3" s="933"/>
      <c r="AB3" s="933"/>
      <c r="AC3" s="933"/>
      <c r="AD3" s="933"/>
      <c r="AE3" s="933"/>
      <c r="AF3" s="933"/>
      <c r="AG3" s="933"/>
      <c r="AH3" s="933"/>
      <c r="AI3" s="933"/>
      <c r="AJ3" s="933"/>
      <c r="AK3" s="933"/>
      <c r="AL3" s="933"/>
      <c r="AM3" s="933"/>
      <c r="AN3" s="933"/>
      <c r="AO3" s="933"/>
      <c r="AP3" s="933"/>
      <c r="AQ3" s="934"/>
      <c r="AR3" s="259" t="s">
        <v>432</v>
      </c>
      <c r="AS3" s="260" t="s">
        <v>433</v>
      </c>
    </row>
    <row r="4" spans="2:45">
      <c r="B4" s="789"/>
      <c r="C4" s="932"/>
      <c r="D4" s="933"/>
      <c r="E4" s="933"/>
      <c r="F4" s="933"/>
      <c r="G4" s="933"/>
      <c r="H4" s="933"/>
      <c r="I4" s="933"/>
      <c r="J4" s="933"/>
      <c r="K4" s="933"/>
      <c r="L4" s="933"/>
      <c r="M4" s="933"/>
      <c r="N4" s="933"/>
      <c r="O4" s="933"/>
      <c r="P4" s="933"/>
      <c r="Q4" s="933"/>
      <c r="R4" s="933"/>
      <c r="S4" s="933"/>
      <c r="T4" s="933"/>
      <c r="U4" s="933"/>
      <c r="V4" s="933"/>
      <c r="W4" s="933"/>
      <c r="X4" s="933"/>
      <c r="Y4" s="933"/>
      <c r="Z4" s="933"/>
      <c r="AA4" s="933"/>
      <c r="AB4" s="933"/>
      <c r="AC4" s="933"/>
      <c r="AD4" s="933"/>
      <c r="AE4" s="933"/>
      <c r="AF4" s="933"/>
      <c r="AG4" s="933"/>
      <c r="AH4" s="933"/>
      <c r="AI4" s="933"/>
      <c r="AJ4" s="933"/>
      <c r="AK4" s="933"/>
      <c r="AL4" s="933"/>
      <c r="AM4" s="933"/>
      <c r="AN4" s="933"/>
      <c r="AO4" s="933"/>
      <c r="AP4" s="933"/>
      <c r="AQ4" s="934"/>
      <c r="AR4" s="114">
        <v>3</v>
      </c>
      <c r="AS4" s="115" t="s">
        <v>498</v>
      </c>
    </row>
    <row r="5" spans="2:45" ht="15.75">
      <c r="B5" s="789"/>
      <c r="C5" s="932"/>
      <c r="D5" s="933"/>
      <c r="E5" s="933"/>
      <c r="F5" s="933"/>
      <c r="G5" s="933"/>
      <c r="H5" s="933"/>
      <c r="I5" s="933"/>
      <c r="J5" s="933"/>
      <c r="K5" s="933"/>
      <c r="L5" s="933"/>
      <c r="M5" s="933"/>
      <c r="N5" s="933"/>
      <c r="O5" s="933"/>
      <c r="P5" s="933"/>
      <c r="Q5" s="933"/>
      <c r="R5" s="933"/>
      <c r="S5" s="933"/>
      <c r="T5" s="933"/>
      <c r="U5" s="933"/>
      <c r="V5" s="933"/>
      <c r="W5" s="933"/>
      <c r="X5" s="933"/>
      <c r="Y5" s="933"/>
      <c r="Z5" s="933"/>
      <c r="AA5" s="933"/>
      <c r="AB5" s="933"/>
      <c r="AC5" s="933"/>
      <c r="AD5" s="933"/>
      <c r="AE5" s="933"/>
      <c r="AF5" s="933"/>
      <c r="AG5" s="933"/>
      <c r="AH5" s="933"/>
      <c r="AI5" s="933"/>
      <c r="AJ5" s="933"/>
      <c r="AK5" s="933"/>
      <c r="AL5" s="933"/>
      <c r="AM5" s="933"/>
      <c r="AN5" s="933"/>
      <c r="AO5" s="933"/>
      <c r="AP5" s="933"/>
      <c r="AQ5" s="934"/>
      <c r="AR5" s="827" t="s">
        <v>434</v>
      </c>
      <c r="AS5" s="828"/>
    </row>
    <row r="6" spans="2:45" ht="15.75" thickBot="1">
      <c r="B6" s="790"/>
      <c r="C6" s="935"/>
      <c r="D6" s="936"/>
      <c r="E6" s="936"/>
      <c r="F6" s="936"/>
      <c r="G6" s="936"/>
      <c r="H6" s="936"/>
      <c r="I6" s="936"/>
      <c r="J6" s="936"/>
      <c r="K6" s="936"/>
      <c r="L6" s="936"/>
      <c r="M6" s="936"/>
      <c r="N6" s="936"/>
      <c r="O6" s="936"/>
      <c r="P6" s="936"/>
      <c r="Q6" s="936"/>
      <c r="R6" s="936"/>
      <c r="S6" s="936"/>
      <c r="T6" s="936"/>
      <c r="U6" s="936"/>
      <c r="V6" s="936"/>
      <c r="W6" s="936"/>
      <c r="X6" s="936"/>
      <c r="Y6" s="936"/>
      <c r="Z6" s="936"/>
      <c r="AA6" s="936"/>
      <c r="AB6" s="936"/>
      <c r="AC6" s="936"/>
      <c r="AD6" s="936"/>
      <c r="AE6" s="936"/>
      <c r="AF6" s="936"/>
      <c r="AG6" s="936"/>
      <c r="AH6" s="936"/>
      <c r="AI6" s="936"/>
      <c r="AJ6" s="936"/>
      <c r="AK6" s="936"/>
      <c r="AL6" s="936"/>
      <c r="AM6" s="936"/>
      <c r="AN6" s="936"/>
      <c r="AO6" s="936"/>
      <c r="AP6" s="936"/>
      <c r="AQ6" s="937"/>
      <c r="AR6" s="793" t="s">
        <v>496</v>
      </c>
      <c r="AS6" s="794"/>
    </row>
    <row r="7" spans="2:45" ht="17.25">
      <c r="B7" s="6"/>
      <c r="C7" s="6"/>
      <c r="D7" s="12"/>
      <c r="E7" s="6"/>
      <c r="F7" s="6"/>
      <c r="G7" s="6"/>
      <c r="H7" s="6"/>
      <c r="I7" s="6"/>
      <c r="J7" s="10"/>
      <c r="AR7" s="696"/>
      <c r="AS7" s="697"/>
    </row>
    <row r="8" spans="2:45" ht="13.5">
      <c r="B8" s="104"/>
      <c r="C8" s="105"/>
      <c r="D8" s="105"/>
      <c r="E8" s="105"/>
      <c r="F8" s="105"/>
      <c r="G8" s="105"/>
      <c r="H8" s="105"/>
      <c r="I8" s="105"/>
      <c r="J8" s="105"/>
      <c r="K8" s="105"/>
      <c r="L8" s="105"/>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05"/>
      <c r="AP8" s="105"/>
      <c r="AQ8" s="811"/>
      <c r="AR8" s="812"/>
      <c r="AS8" s="813"/>
    </row>
    <row r="9" spans="2:45" ht="15.75">
      <c r="B9" s="907" t="s">
        <v>431</v>
      </c>
      <c r="C9" s="908" t="s">
        <v>430</v>
      </c>
      <c r="D9" s="908" t="s">
        <v>459</v>
      </c>
      <c r="E9" s="908" t="s">
        <v>462</v>
      </c>
      <c r="F9" s="908" t="s">
        <v>463</v>
      </c>
      <c r="G9" s="908" t="s">
        <v>427</v>
      </c>
      <c r="H9" s="908" t="s">
        <v>421</v>
      </c>
      <c r="I9" s="908" t="s">
        <v>491</v>
      </c>
      <c r="J9" s="908" t="s">
        <v>7</v>
      </c>
      <c r="K9" s="721" t="s">
        <v>346</v>
      </c>
      <c r="L9" s="721"/>
      <c r="M9" s="721"/>
      <c r="N9" s="721"/>
      <c r="O9" s="721"/>
      <c r="P9" s="721"/>
      <c r="Q9" s="721"/>
      <c r="R9" s="721"/>
      <c r="S9" s="721"/>
      <c r="T9" s="721"/>
      <c r="U9" s="721"/>
      <c r="V9" s="721"/>
      <c r="W9" s="721"/>
      <c r="X9" s="721"/>
      <c r="Y9" s="721"/>
      <c r="Z9" s="721"/>
      <c r="AA9" s="721"/>
      <c r="AB9" s="721"/>
      <c r="AC9" s="721"/>
      <c r="AD9" s="721"/>
      <c r="AE9" s="721"/>
      <c r="AF9" s="721"/>
      <c r="AG9" s="721"/>
      <c r="AH9" s="721"/>
      <c r="AI9" s="721"/>
      <c r="AJ9" s="721"/>
      <c r="AK9" s="721"/>
      <c r="AL9" s="721"/>
      <c r="AM9" s="721"/>
      <c r="AN9" s="721"/>
      <c r="AO9" s="721"/>
      <c r="AP9" s="721"/>
      <c r="AQ9" s="909" t="s">
        <v>347</v>
      </c>
      <c r="AR9" s="723" t="s">
        <v>348</v>
      </c>
      <c r="AS9" s="723" t="s">
        <v>378</v>
      </c>
    </row>
    <row r="10" spans="2:45" ht="15.75">
      <c r="B10" s="719"/>
      <c r="C10" s="925"/>
      <c r="D10" s="925"/>
      <c r="E10" s="925"/>
      <c r="F10" s="925"/>
      <c r="G10" s="925"/>
      <c r="H10" s="925"/>
      <c r="I10" s="925"/>
      <c r="J10" s="925"/>
      <c r="K10" s="910" t="s">
        <v>422</v>
      </c>
      <c r="L10" s="910"/>
      <c r="M10" s="910"/>
      <c r="N10" s="910"/>
      <c r="O10" s="910"/>
      <c r="P10" s="910"/>
      <c r="Q10" s="910"/>
      <c r="R10" s="910"/>
      <c r="S10" s="910" t="s">
        <v>423</v>
      </c>
      <c r="T10" s="910"/>
      <c r="U10" s="910"/>
      <c r="V10" s="910"/>
      <c r="W10" s="910"/>
      <c r="X10" s="910"/>
      <c r="Y10" s="910"/>
      <c r="Z10" s="910"/>
      <c r="AA10" s="910" t="s">
        <v>424</v>
      </c>
      <c r="AB10" s="910"/>
      <c r="AC10" s="910"/>
      <c r="AD10" s="910"/>
      <c r="AE10" s="910"/>
      <c r="AF10" s="910"/>
      <c r="AG10" s="910"/>
      <c r="AH10" s="910"/>
      <c r="AI10" s="910" t="s">
        <v>425</v>
      </c>
      <c r="AJ10" s="910"/>
      <c r="AK10" s="910"/>
      <c r="AL10" s="910"/>
      <c r="AM10" s="910"/>
      <c r="AN10" s="910"/>
      <c r="AO10" s="910"/>
      <c r="AP10" s="910"/>
      <c r="AQ10" s="722"/>
      <c r="AR10" s="723"/>
      <c r="AS10" s="723"/>
    </row>
    <row r="11" spans="2:45" ht="15.75">
      <c r="B11" s="719"/>
      <c r="C11" s="925"/>
      <c r="D11" s="925"/>
      <c r="E11" s="925"/>
      <c r="F11" s="925"/>
      <c r="G11" s="925"/>
      <c r="H11" s="925"/>
      <c r="I11" s="925"/>
      <c r="J11" s="925"/>
      <c r="K11" s="910" t="s">
        <v>353</v>
      </c>
      <c r="L11" s="910"/>
      <c r="M11" s="910" t="s">
        <v>354</v>
      </c>
      <c r="N11" s="910"/>
      <c r="O11" s="913" t="s">
        <v>355</v>
      </c>
      <c r="P11" s="914"/>
      <c r="Q11" s="911" t="s">
        <v>356</v>
      </c>
      <c r="R11" s="912"/>
      <c r="S11" s="910" t="s">
        <v>429</v>
      </c>
      <c r="T11" s="910"/>
      <c r="U11" s="910" t="s">
        <v>358</v>
      </c>
      <c r="V11" s="910"/>
      <c r="W11" s="910" t="s">
        <v>359</v>
      </c>
      <c r="X11" s="910"/>
      <c r="Y11" s="911" t="s">
        <v>356</v>
      </c>
      <c r="Z11" s="912"/>
      <c r="AA11" s="910" t="s">
        <v>360</v>
      </c>
      <c r="AB11" s="910"/>
      <c r="AC11" s="910" t="s">
        <v>361</v>
      </c>
      <c r="AD11" s="910"/>
      <c r="AE11" s="910" t="s">
        <v>362</v>
      </c>
      <c r="AF11" s="910"/>
      <c r="AG11" s="911" t="s">
        <v>356</v>
      </c>
      <c r="AH11" s="912"/>
      <c r="AI11" s="910" t="s">
        <v>363</v>
      </c>
      <c r="AJ11" s="910"/>
      <c r="AK11" s="910" t="s">
        <v>364</v>
      </c>
      <c r="AL11" s="910"/>
      <c r="AM11" s="910" t="s">
        <v>365</v>
      </c>
      <c r="AN11" s="910"/>
      <c r="AO11" s="911" t="s">
        <v>426</v>
      </c>
      <c r="AP11" s="912"/>
      <c r="AQ11" s="722"/>
      <c r="AR11" s="723"/>
      <c r="AS11" s="723"/>
    </row>
    <row r="12" spans="2:45" ht="13.5">
      <c r="B12" s="720"/>
      <c r="C12" s="783"/>
      <c r="D12" s="783"/>
      <c r="E12" s="783"/>
      <c r="F12" s="783"/>
      <c r="G12" s="783"/>
      <c r="H12" s="783"/>
      <c r="I12" s="783"/>
      <c r="J12" s="783"/>
      <c r="K12" s="241" t="s">
        <v>366</v>
      </c>
      <c r="L12" s="242" t="s">
        <v>367</v>
      </c>
      <c r="M12" s="241" t="s">
        <v>366</v>
      </c>
      <c r="N12" s="242" t="s">
        <v>367</v>
      </c>
      <c r="O12" s="241" t="s">
        <v>366</v>
      </c>
      <c r="P12" s="242" t="s">
        <v>367</v>
      </c>
      <c r="Q12" s="243" t="s">
        <v>366</v>
      </c>
      <c r="R12" s="244" t="s">
        <v>367</v>
      </c>
      <c r="S12" s="241" t="s">
        <v>366</v>
      </c>
      <c r="T12" s="242" t="s">
        <v>367</v>
      </c>
      <c r="U12" s="241" t="s">
        <v>366</v>
      </c>
      <c r="V12" s="242" t="s">
        <v>367</v>
      </c>
      <c r="W12" s="241" t="s">
        <v>366</v>
      </c>
      <c r="X12" s="242" t="s">
        <v>367</v>
      </c>
      <c r="Y12" s="243" t="s">
        <v>366</v>
      </c>
      <c r="Z12" s="244" t="s">
        <v>367</v>
      </c>
      <c r="AA12" s="241" t="s">
        <v>366</v>
      </c>
      <c r="AB12" s="242" t="s">
        <v>367</v>
      </c>
      <c r="AC12" s="241" t="s">
        <v>366</v>
      </c>
      <c r="AD12" s="242" t="s">
        <v>367</v>
      </c>
      <c r="AE12" s="241" t="s">
        <v>366</v>
      </c>
      <c r="AF12" s="242" t="s">
        <v>367</v>
      </c>
      <c r="AG12" s="243" t="s">
        <v>366</v>
      </c>
      <c r="AH12" s="244" t="s">
        <v>367</v>
      </c>
      <c r="AI12" s="241" t="s">
        <v>366</v>
      </c>
      <c r="AJ12" s="242" t="s">
        <v>367</v>
      </c>
      <c r="AK12" s="241" t="s">
        <v>366</v>
      </c>
      <c r="AL12" s="242" t="s">
        <v>367</v>
      </c>
      <c r="AM12" s="241" t="s">
        <v>366</v>
      </c>
      <c r="AN12" s="242" t="s">
        <v>367</v>
      </c>
      <c r="AO12" s="243" t="s">
        <v>366</v>
      </c>
      <c r="AP12" s="244" t="s">
        <v>367</v>
      </c>
      <c r="AQ12" s="722"/>
      <c r="AR12" s="723"/>
      <c r="AS12" s="723"/>
    </row>
    <row r="13" spans="2:45" ht="150" customHeight="1">
      <c r="B13" s="926" t="s">
        <v>733</v>
      </c>
      <c r="C13" s="463" t="s">
        <v>871</v>
      </c>
      <c r="D13" s="464">
        <v>1</v>
      </c>
      <c r="E13" s="481" t="s">
        <v>1009</v>
      </c>
      <c r="F13" s="482" t="s">
        <v>944</v>
      </c>
      <c r="G13" s="470" t="s">
        <v>569</v>
      </c>
      <c r="H13" s="466" t="s">
        <v>734</v>
      </c>
      <c r="I13" s="467" t="s">
        <v>735</v>
      </c>
      <c r="J13" s="468" t="s">
        <v>1003</v>
      </c>
      <c r="K13" s="483">
        <v>1</v>
      </c>
      <c r="L13" s="264"/>
      <c r="M13" s="483">
        <v>1</v>
      </c>
      <c r="N13" s="264"/>
      <c r="O13" s="483">
        <v>1</v>
      </c>
      <c r="P13" s="264"/>
      <c r="Q13" s="339">
        <f>(K13+M13+O13)/3</f>
        <v>1</v>
      </c>
      <c r="R13" s="339">
        <f>(L13+N13+P13)/3</f>
        <v>0</v>
      </c>
      <c r="S13" s="483">
        <v>1</v>
      </c>
      <c r="T13" s="264"/>
      <c r="U13" s="483">
        <v>1</v>
      </c>
      <c r="V13" s="264"/>
      <c r="W13" s="483">
        <v>1</v>
      </c>
      <c r="X13" s="264"/>
      <c r="Y13" s="339">
        <f>(S13+U13+W13)/3</f>
        <v>1</v>
      </c>
      <c r="Z13" s="339">
        <f>(T13+V13+X13)/3</f>
        <v>0</v>
      </c>
      <c r="AA13" s="483">
        <v>1</v>
      </c>
      <c r="AB13" s="264"/>
      <c r="AC13" s="483">
        <v>1</v>
      </c>
      <c r="AD13" s="264"/>
      <c r="AE13" s="483">
        <v>1</v>
      </c>
      <c r="AF13" s="264"/>
      <c r="AG13" s="339">
        <f>(AA13+AC13+AE13)/3</f>
        <v>1</v>
      </c>
      <c r="AH13" s="339">
        <f>(AB13+AD13+AF13)/3</f>
        <v>0</v>
      </c>
      <c r="AI13" s="483">
        <v>1</v>
      </c>
      <c r="AJ13" s="264"/>
      <c r="AK13" s="483">
        <v>1</v>
      </c>
      <c r="AL13" s="264"/>
      <c r="AM13" s="483">
        <v>1</v>
      </c>
      <c r="AN13" s="264"/>
      <c r="AO13" s="339">
        <f>(AI13+AK13+AM13)/3</f>
        <v>1</v>
      </c>
      <c r="AP13" s="339">
        <f>(AJ13+AL13+AN13)/3</f>
        <v>0</v>
      </c>
      <c r="AQ13" s="339">
        <f>(Q13+Y13+AG13+AO13)/4</f>
        <v>1</v>
      </c>
      <c r="AR13" s="339">
        <f>(R13+Z13+AH13+AP13)/4</f>
        <v>0</v>
      </c>
      <c r="AS13" s="340">
        <f>IF(AND(AR13&gt;0,AQ13&gt;0),AR13/AQ13,0)</f>
        <v>0</v>
      </c>
    </row>
    <row r="14" spans="2:45" ht="156.75">
      <c r="B14" s="927"/>
      <c r="C14" s="463" t="s">
        <v>872</v>
      </c>
      <c r="D14" s="464">
        <v>1</v>
      </c>
      <c r="E14" s="481" t="s">
        <v>1010</v>
      </c>
      <c r="F14" s="482" t="s">
        <v>736</v>
      </c>
      <c r="G14" s="470" t="s">
        <v>569</v>
      </c>
      <c r="H14" s="466" t="s">
        <v>734</v>
      </c>
      <c r="I14" s="467" t="s">
        <v>945</v>
      </c>
      <c r="J14" s="468" t="s">
        <v>1003</v>
      </c>
      <c r="K14" s="483">
        <v>1</v>
      </c>
      <c r="L14" s="264"/>
      <c r="M14" s="483">
        <v>1</v>
      </c>
      <c r="N14" s="264"/>
      <c r="O14" s="483">
        <v>1</v>
      </c>
      <c r="P14" s="264"/>
      <c r="Q14" s="339">
        <f t="shared" ref="Q14:R17" si="0">(K14+M14+O14)/3</f>
        <v>1</v>
      </c>
      <c r="R14" s="339">
        <f t="shared" si="0"/>
        <v>0</v>
      </c>
      <c r="S14" s="483">
        <v>1</v>
      </c>
      <c r="T14" s="264"/>
      <c r="U14" s="483">
        <v>1</v>
      </c>
      <c r="V14" s="264"/>
      <c r="W14" s="483">
        <v>1</v>
      </c>
      <c r="X14" s="264"/>
      <c r="Y14" s="339">
        <f t="shared" ref="Y14:Z17" si="1">(S14+U14+W14)/3</f>
        <v>1</v>
      </c>
      <c r="Z14" s="339">
        <f t="shared" si="1"/>
        <v>0</v>
      </c>
      <c r="AA14" s="483">
        <v>1</v>
      </c>
      <c r="AB14" s="264"/>
      <c r="AC14" s="483">
        <v>1</v>
      </c>
      <c r="AD14" s="264"/>
      <c r="AE14" s="483">
        <v>1</v>
      </c>
      <c r="AF14" s="264"/>
      <c r="AG14" s="339">
        <f t="shared" ref="AG14:AH17" si="2">(AA14+AC14+AE14)/3</f>
        <v>1</v>
      </c>
      <c r="AH14" s="339">
        <f t="shared" si="2"/>
        <v>0</v>
      </c>
      <c r="AI14" s="483">
        <v>1</v>
      </c>
      <c r="AJ14" s="264"/>
      <c r="AK14" s="483">
        <v>1</v>
      </c>
      <c r="AL14" s="264"/>
      <c r="AM14" s="483">
        <v>1</v>
      </c>
      <c r="AN14" s="264"/>
      <c r="AO14" s="339">
        <f t="shared" ref="AO14:AP17" si="3">(AI14+AK14+AM14)/3</f>
        <v>1</v>
      </c>
      <c r="AP14" s="339">
        <f t="shared" si="3"/>
        <v>0</v>
      </c>
      <c r="AQ14" s="339">
        <f t="shared" ref="AQ14:AR17" si="4">(Q14+Y14+AG14+AO14)/4</f>
        <v>1</v>
      </c>
      <c r="AR14" s="339">
        <f t="shared" si="4"/>
        <v>0</v>
      </c>
      <c r="AS14" s="340">
        <f>IF(AND(AR14&gt;0,AQ14&gt;0),AR14/AQ14,0)</f>
        <v>0</v>
      </c>
    </row>
    <row r="15" spans="2:45" ht="128.25">
      <c r="B15" s="927"/>
      <c r="C15" s="469" t="s">
        <v>873</v>
      </c>
      <c r="D15" s="464">
        <v>1</v>
      </c>
      <c r="E15" s="481" t="s">
        <v>1011</v>
      </c>
      <c r="F15" s="482" t="s">
        <v>946</v>
      </c>
      <c r="G15" s="470" t="s">
        <v>569</v>
      </c>
      <c r="H15" s="466" t="s">
        <v>947</v>
      </c>
      <c r="I15" s="467" t="s">
        <v>948</v>
      </c>
      <c r="J15" s="468" t="s">
        <v>1003</v>
      </c>
      <c r="K15" s="483">
        <v>1</v>
      </c>
      <c r="L15" s="264"/>
      <c r="M15" s="483">
        <v>1</v>
      </c>
      <c r="N15" s="264"/>
      <c r="O15" s="483">
        <v>1</v>
      </c>
      <c r="P15" s="264"/>
      <c r="Q15" s="339">
        <f t="shared" si="0"/>
        <v>1</v>
      </c>
      <c r="R15" s="339">
        <f t="shared" si="0"/>
        <v>0</v>
      </c>
      <c r="S15" s="483">
        <v>1</v>
      </c>
      <c r="T15" s="264"/>
      <c r="U15" s="483">
        <v>1</v>
      </c>
      <c r="V15" s="264"/>
      <c r="W15" s="483">
        <v>1</v>
      </c>
      <c r="X15" s="264"/>
      <c r="Y15" s="339">
        <f t="shared" si="1"/>
        <v>1</v>
      </c>
      <c r="Z15" s="339">
        <f t="shared" si="1"/>
        <v>0</v>
      </c>
      <c r="AA15" s="483">
        <v>1</v>
      </c>
      <c r="AB15" s="264"/>
      <c r="AC15" s="483">
        <v>1</v>
      </c>
      <c r="AD15" s="264"/>
      <c r="AE15" s="483">
        <v>1</v>
      </c>
      <c r="AF15" s="264"/>
      <c r="AG15" s="339">
        <f t="shared" si="2"/>
        <v>1</v>
      </c>
      <c r="AH15" s="339">
        <f t="shared" si="2"/>
        <v>0</v>
      </c>
      <c r="AI15" s="483">
        <v>1</v>
      </c>
      <c r="AJ15" s="264"/>
      <c r="AK15" s="483">
        <v>1</v>
      </c>
      <c r="AL15" s="264"/>
      <c r="AM15" s="483">
        <v>1</v>
      </c>
      <c r="AN15" s="264"/>
      <c r="AO15" s="339">
        <f t="shared" si="3"/>
        <v>1</v>
      </c>
      <c r="AP15" s="339">
        <f t="shared" si="3"/>
        <v>0</v>
      </c>
      <c r="AQ15" s="339">
        <f t="shared" si="4"/>
        <v>1</v>
      </c>
      <c r="AR15" s="339">
        <f t="shared" si="4"/>
        <v>0</v>
      </c>
      <c r="AS15" s="340">
        <f>IF(AND(AR15&gt;0,AQ15&gt;0),AR15/AQ15,0)</f>
        <v>0</v>
      </c>
    </row>
    <row r="16" spans="2:45" ht="114">
      <c r="B16" s="927"/>
      <c r="C16" s="463" t="s">
        <v>874</v>
      </c>
      <c r="D16" s="464">
        <v>1</v>
      </c>
      <c r="E16" s="481" t="s">
        <v>949</v>
      </c>
      <c r="F16" s="482" t="s">
        <v>737</v>
      </c>
      <c r="G16" s="470" t="s">
        <v>569</v>
      </c>
      <c r="H16" s="466" t="s">
        <v>947</v>
      </c>
      <c r="I16" s="467" t="s">
        <v>952</v>
      </c>
      <c r="J16" s="468" t="s">
        <v>1003</v>
      </c>
      <c r="K16" s="483">
        <v>1</v>
      </c>
      <c r="L16" s="264"/>
      <c r="M16" s="483">
        <v>1</v>
      </c>
      <c r="N16" s="264"/>
      <c r="O16" s="483">
        <v>1</v>
      </c>
      <c r="P16" s="264"/>
      <c r="Q16" s="339">
        <f t="shared" si="0"/>
        <v>1</v>
      </c>
      <c r="R16" s="339">
        <f t="shared" si="0"/>
        <v>0</v>
      </c>
      <c r="S16" s="483">
        <v>1</v>
      </c>
      <c r="T16" s="264"/>
      <c r="U16" s="483">
        <v>1</v>
      </c>
      <c r="V16" s="264"/>
      <c r="W16" s="483">
        <v>1</v>
      </c>
      <c r="X16" s="264"/>
      <c r="Y16" s="339">
        <f t="shared" si="1"/>
        <v>1</v>
      </c>
      <c r="Z16" s="339">
        <f t="shared" si="1"/>
        <v>0</v>
      </c>
      <c r="AA16" s="483">
        <v>1</v>
      </c>
      <c r="AB16" s="264"/>
      <c r="AC16" s="483">
        <v>1</v>
      </c>
      <c r="AD16" s="264"/>
      <c r="AE16" s="483">
        <v>1</v>
      </c>
      <c r="AF16" s="264"/>
      <c r="AG16" s="339">
        <f t="shared" si="2"/>
        <v>1</v>
      </c>
      <c r="AH16" s="339">
        <f t="shared" si="2"/>
        <v>0</v>
      </c>
      <c r="AI16" s="483">
        <v>1</v>
      </c>
      <c r="AJ16" s="264"/>
      <c r="AK16" s="483">
        <v>1</v>
      </c>
      <c r="AL16" s="264"/>
      <c r="AM16" s="483">
        <v>1</v>
      </c>
      <c r="AN16" s="264"/>
      <c r="AO16" s="339">
        <f t="shared" si="3"/>
        <v>1</v>
      </c>
      <c r="AP16" s="339">
        <f t="shared" si="3"/>
        <v>0</v>
      </c>
      <c r="AQ16" s="339">
        <f t="shared" si="4"/>
        <v>1</v>
      </c>
      <c r="AR16" s="339">
        <f t="shared" si="4"/>
        <v>0</v>
      </c>
      <c r="AS16" s="340">
        <f>IF(AND(AR16&gt;0,AQ16&gt;0),AR16/AQ16,0)</f>
        <v>0</v>
      </c>
    </row>
    <row r="17" spans="2:45" ht="85.5">
      <c r="B17" s="928"/>
      <c r="C17" s="463" t="s">
        <v>875</v>
      </c>
      <c r="D17" s="464">
        <v>1</v>
      </c>
      <c r="E17" s="481" t="s">
        <v>738</v>
      </c>
      <c r="F17" s="482" t="s">
        <v>739</v>
      </c>
      <c r="G17" s="470" t="s">
        <v>569</v>
      </c>
      <c r="H17" s="466" t="s">
        <v>950</v>
      </c>
      <c r="I17" s="467" t="s">
        <v>951</v>
      </c>
      <c r="J17" s="468" t="s">
        <v>1003</v>
      </c>
      <c r="K17" s="483">
        <v>1</v>
      </c>
      <c r="L17" s="264"/>
      <c r="M17" s="483">
        <v>1</v>
      </c>
      <c r="N17" s="264"/>
      <c r="O17" s="483">
        <v>1</v>
      </c>
      <c r="P17" s="264"/>
      <c r="Q17" s="339">
        <f t="shared" si="0"/>
        <v>1</v>
      </c>
      <c r="R17" s="339">
        <f t="shared" si="0"/>
        <v>0</v>
      </c>
      <c r="S17" s="483">
        <v>1</v>
      </c>
      <c r="T17" s="264"/>
      <c r="U17" s="483">
        <v>1</v>
      </c>
      <c r="V17" s="264"/>
      <c r="W17" s="483">
        <v>1</v>
      </c>
      <c r="X17" s="264"/>
      <c r="Y17" s="339">
        <f t="shared" si="1"/>
        <v>1</v>
      </c>
      <c r="Z17" s="339">
        <f t="shared" si="1"/>
        <v>0</v>
      </c>
      <c r="AA17" s="483">
        <v>1</v>
      </c>
      <c r="AB17" s="264"/>
      <c r="AC17" s="483">
        <v>1</v>
      </c>
      <c r="AD17" s="264"/>
      <c r="AE17" s="483">
        <v>1</v>
      </c>
      <c r="AF17" s="264"/>
      <c r="AG17" s="339">
        <f t="shared" si="2"/>
        <v>1</v>
      </c>
      <c r="AH17" s="339">
        <f t="shared" si="2"/>
        <v>0</v>
      </c>
      <c r="AI17" s="483">
        <v>1</v>
      </c>
      <c r="AJ17" s="264"/>
      <c r="AK17" s="483">
        <v>1</v>
      </c>
      <c r="AL17" s="264"/>
      <c r="AM17" s="483">
        <v>1</v>
      </c>
      <c r="AN17" s="264"/>
      <c r="AO17" s="339">
        <f t="shared" si="3"/>
        <v>1</v>
      </c>
      <c r="AP17" s="339">
        <f t="shared" si="3"/>
        <v>0</v>
      </c>
      <c r="AQ17" s="339">
        <f t="shared" si="4"/>
        <v>1</v>
      </c>
      <c r="AR17" s="339">
        <f t="shared" si="4"/>
        <v>0</v>
      </c>
      <c r="AS17" s="340">
        <f>IF(AND(AR17&gt;0,AQ17&gt;0),AR17/AQ17,0)</f>
        <v>0</v>
      </c>
    </row>
    <row r="18" spans="2:45" ht="23.25">
      <c r="B18" s="915" t="s">
        <v>377</v>
      </c>
      <c r="C18" s="916"/>
      <c r="D18" s="916"/>
      <c r="E18" s="916"/>
      <c r="F18" s="916"/>
      <c r="G18" s="916"/>
      <c r="H18" s="916"/>
      <c r="I18" s="916"/>
      <c r="J18" s="916"/>
      <c r="K18" s="916"/>
      <c r="L18" s="916"/>
      <c r="M18" s="916"/>
      <c r="N18" s="916"/>
      <c r="O18" s="916"/>
      <c r="P18" s="916"/>
      <c r="Q18" s="916"/>
      <c r="R18" s="916"/>
      <c r="S18" s="916"/>
      <c r="T18" s="916"/>
      <c r="U18" s="916"/>
      <c r="V18" s="916"/>
      <c r="W18" s="916"/>
      <c r="X18" s="916"/>
      <c r="Y18" s="916"/>
      <c r="Z18" s="916"/>
      <c r="AA18" s="916"/>
      <c r="AB18" s="916"/>
      <c r="AC18" s="916"/>
      <c r="AD18" s="916"/>
      <c r="AE18" s="916"/>
      <c r="AF18" s="916"/>
      <c r="AG18" s="916"/>
      <c r="AH18" s="916"/>
      <c r="AI18" s="916"/>
      <c r="AJ18" s="916"/>
      <c r="AK18" s="916"/>
      <c r="AL18" s="916"/>
      <c r="AM18" s="916"/>
      <c r="AN18" s="916"/>
      <c r="AO18" s="916"/>
      <c r="AP18" s="916"/>
      <c r="AQ18" s="916"/>
      <c r="AR18" s="917"/>
      <c r="AS18" s="265">
        <f>AVERAGE(AS13:AS17)</f>
        <v>0</v>
      </c>
    </row>
    <row r="19" spans="2:45" ht="17.25">
      <c r="B19" s="7"/>
      <c r="C19" s="7"/>
      <c r="D19" s="13"/>
      <c r="E19" s="7"/>
      <c r="F19" s="7"/>
      <c r="G19" s="7"/>
      <c r="H19" s="7"/>
      <c r="I19" s="7"/>
      <c r="J19" s="8"/>
    </row>
    <row r="20" spans="2:45" ht="15.75">
      <c r="B20" s="266" t="s">
        <v>185</v>
      </c>
      <c r="C20" s="754"/>
      <c r="D20" s="755"/>
      <c r="E20" s="755"/>
      <c r="F20" s="755"/>
      <c r="G20" s="755"/>
      <c r="H20" s="755"/>
      <c r="I20" s="755"/>
      <c r="J20" s="756"/>
    </row>
    <row r="21" spans="2:45" ht="17.25">
      <c r="B21" s="7"/>
      <c r="C21" s="528"/>
      <c r="D21" s="528"/>
      <c r="E21" s="528"/>
      <c r="F21" s="528"/>
      <c r="G21" s="528"/>
      <c r="H21" s="528"/>
      <c r="I21" s="528"/>
      <c r="J21" s="528"/>
    </row>
    <row r="22" spans="2:45" ht="17.25">
      <c r="B22" s="267" t="s">
        <v>428</v>
      </c>
      <c r="C22" s="832">
        <v>43812</v>
      </c>
      <c r="D22" s="833"/>
      <c r="E22" s="7"/>
      <c r="F22" s="7"/>
      <c r="G22" s="268" t="s">
        <v>372</v>
      </c>
      <c r="H22" s="834" t="s">
        <v>740</v>
      </c>
      <c r="I22" s="834"/>
      <c r="J22" s="834"/>
    </row>
    <row r="23" spans="2:45" ht="17.25">
      <c r="B23" s="7"/>
      <c r="C23" s="7"/>
      <c r="D23" s="13"/>
      <c r="E23" s="7"/>
      <c r="F23" s="7"/>
      <c r="G23" s="7"/>
      <c r="H23" s="7"/>
      <c r="I23" s="7"/>
      <c r="J23" s="8"/>
    </row>
    <row r="24" spans="2:45" ht="17.25">
      <c r="B24" s="7"/>
      <c r="C24" s="7"/>
      <c r="D24" s="13"/>
      <c r="E24" s="7"/>
      <c r="F24" s="7"/>
      <c r="G24" s="7"/>
      <c r="H24" s="7"/>
      <c r="I24" s="7"/>
      <c r="J24" s="8"/>
    </row>
    <row r="25" spans="2:45" ht="17.25">
      <c r="B25" s="7"/>
      <c r="C25" s="7"/>
      <c r="D25" s="13"/>
      <c r="E25" s="7"/>
      <c r="F25" s="7"/>
      <c r="G25" s="7"/>
      <c r="H25" s="7"/>
      <c r="I25" s="7"/>
      <c r="J25" s="8"/>
    </row>
    <row r="26" spans="2:45" ht="17.25">
      <c r="B26" s="7"/>
      <c r="C26" s="7"/>
      <c r="D26" s="13"/>
      <c r="E26" s="516"/>
      <c r="F26" s="516"/>
      <c r="G26" s="516"/>
      <c r="H26" s="516"/>
      <c r="I26" s="236"/>
      <c r="J26" s="7"/>
    </row>
    <row r="27" spans="2:45" ht="17.25">
      <c r="B27" s="7"/>
      <c r="C27" s="7"/>
      <c r="D27" s="13"/>
      <c r="E27" s="7"/>
      <c r="F27" s="7"/>
      <c r="G27" s="8"/>
      <c r="H27" s="7"/>
      <c r="I27" s="7"/>
      <c r="J27" s="7"/>
    </row>
    <row r="28" spans="2:45" ht="17.25">
      <c r="B28" s="7"/>
      <c r="C28" s="7"/>
      <c r="D28" s="13"/>
      <c r="E28" s="516"/>
      <c r="F28" s="516"/>
      <c r="G28" s="516"/>
      <c r="H28" s="516"/>
      <c r="I28" s="236"/>
      <c r="J28" s="7"/>
    </row>
    <row r="29" spans="2:45" ht="17.25">
      <c r="B29" s="7"/>
      <c r="C29" s="7"/>
      <c r="D29" s="13"/>
      <c r="E29" s="7"/>
      <c r="F29" s="7"/>
      <c r="G29" s="8"/>
      <c r="H29" s="7"/>
      <c r="I29" s="7"/>
      <c r="J29" s="7"/>
    </row>
    <row r="30" spans="2:45" ht="17.25">
      <c r="B30" s="7"/>
      <c r="C30" s="7"/>
      <c r="D30" s="13"/>
      <c r="E30" s="516"/>
      <c r="F30" s="516"/>
      <c r="G30" s="516"/>
      <c r="H30" s="516"/>
      <c r="I30" s="236"/>
      <c r="J30" s="7"/>
    </row>
  </sheetData>
  <sheetProtection algorithmName="SHA-512" hashValue="SvNWKahVHDg4XZo3XcB8uxnrbdS93nMIFG3uQYwRDZ/HxUMTVvUhKdpnU0ueSZ6ZlqG9i2RmFj99lW61HVWeyA==" saltValue="QGdV6HP/kzDeeMLPU2D5Vg==" spinCount="100000" sheet="1" objects="1" scenarios="1" formatCells="0" formatColumns="0" formatRows="0"/>
  <mergeCells count="49">
    <mergeCell ref="AR7:AS7"/>
    <mergeCell ref="B13:B17"/>
    <mergeCell ref="B2:B6"/>
    <mergeCell ref="C2:AQ6"/>
    <mergeCell ref="AR2:AS2"/>
    <mergeCell ref="AR5:AS5"/>
    <mergeCell ref="AR6:AS6"/>
    <mergeCell ref="AQ8:AS8"/>
    <mergeCell ref="B9:B12"/>
    <mergeCell ref="C9:C12"/>
    <mergeCell ref="D9:D12"/>
    <mergeCell ref="E9:E12"/>
    <mergeCell ref="F9:F12"/>
    <mergeCell ref="G9:G12"/>
    <mergeCell ref="H9:H12"/>
    <mergeCell ref="I9:I12"/>
    <mergeCell ref="J9:J12"/>
    <mergeCell ref="Y11:Z11"/>
    <mergeCell ref="K9:AP9"/>
    <mergeCell ref="AQ9:AQ12"/>
    <mergeCell ref="AR9:AR12"/>
    <mergeCell ref="AS9:AS12"/>
    <mergeCell ref="K10:R10"/>
    <mergeCell ref="S10:Z10"/>
    <mergeCell ref="AA10:AH10"/>
    <mergeCell ref="AI10:AP10"/>
    <mergeCell ref="K11:L11"/>
    <mergeCell ref="M11:N11"/>
    <mergeCell ref="O11:P11"/>
    <mergeCell ref="Q11:R11"/>
    <mergeCell ref="S11:T11"/>
    <mergeCell ref="U11:V11"/>
    <mergeCell ref="W11:X11"/>
    <mergeCell ref="E26:H26"/>
    <mergeCell ref="E28:H28"/>
    <mergeCell ref="E30:H30"/>
    <mergeCell ref="AM11:AN11"/>
    <mergeCell ref="AO11:AP11"/>
    <mergeCell ref="B18:AR18"/>
    <mergeCell ref="C20:J20"/>
    <mergeCell ref="C21:J21"/>
    <mergeCell ref="C22:D22"/>
    <mergeCell ref="H22:J22"/>
    <mergeCell ref="AA11:AB11"/>
    <mergeCell ref="AC11:AD11"/>
    <mergeCell ref="AE11:AF11"/>
    <mergeCell ref="AG11:AH11"/>
    <mergeCell ref="AI11:AJ11"/>
    <mergeCell ref="AK11:AL11"/>
  </mergeCells>
  <conditionalFormatting sqref="AS13">
    <cfRule type="cellIs" dxfId="38" priority="4" operator="between">
      <formula>0.7</formula>
      <formula>1</formula>
    </cfRule>
    <cfRule type="cellIs" dxfId="37" priority="5" operator="between">
      <formula>0.51</formula>
      <formula>0.69</formula>
    </cfRule>
    <cfRule type="cellIs" dxfId="36" priority="6" operator="between">
      <formula>0</formula>
      <formula>0.5</formula>
    </cfRule>
  </conditionalFormatting>
  <conditionalFormatting sqref="AS14:AS17">
    <cfRule type="cellIs" dxfId="35" priority="1" operator="between">
      <formula>0.7</formula>
      <formula>1</formula>
    </cfRule>
    <cfRule type="cellIs" dxfId="34" priority="2" operator="between">
      <formula>0.51</formula>
      <formula>0.69</formula>
    </cfRule>
    <cfRule type="cellIs" dxfId="33" priority="3" operator="between">
      <formula>0</formula>
      <formula>0.5</formula>
    </cfRule>
  </conditionalFormatting>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AS28"/>
  <sheetViews>
    <sheetView showGridLines="0" zoomScale="70" zoomScaleNormal="70" workbookViewId="0">
      <selection activeCell="C13" sqref="C13"/>
    </sheetView>
  </sheetViews>
  <sheetFormatPr baseColWidth="10" defaultColWidth="17.28515625" defaultRowHeight="15" customHeight="1"/>
  <cols>
    <col min="1" max="1" width="4.28515625" style="5" customWidth="1"/>
    <col min="2" max="2" width="28.42578125" style="9" customWidth="1"/>
    <col min="3" max="3" width="28.5703125" style="9" customWidth="1"/>
    <col min="4" max="4" width="21.42578125" style="14" customWidth="1"/>
    <col min="5" max="7" width="21.42578125" style="9" customWidth="1"/>
    <col min="8" max="8" width="28.5703125" style="9" customWidth="1"/>
    <col min="9" max="9" width="50" style="9" customWidth="1"/>
    <col min="10" max="10" width="28.5703125" style="11" customWidth="1"/>
    <col min="11" max="42" width="14.28515625" style="5" customWidth="1"/>
    <col min="43" max="43" width="14.85546875" style="5" customWidth="1"/>
    <col min="44" max="45" width="15" style="5" customWidth="1"/>
    <col min="46" max="16384" width="17.28515625" style="5"/>
  </cols>
  <sheetData>
    <row r="1" spans="2:45" ht="15" customHeight="1" thickBot="1"/>
    <row r="2" spans="2:45" ht="16.5" customHeight="1">
      <c r="B2" s="788"/>
      <c r="C2" s="795" t="s">
        <v>455</v>
      </c>
      <c r="D2" s="796"/>
      <c r="E2" s="796"/>
      <c r="F2" s="796"/>
      <c r="G2" s="796"/>
      <c r="H2" s="796"/>
      <c r="I2" s="796"/>
      <c r="J2" s="796"/>
      <c r="K2" s="796"/>
      <c r="L2" s="796"/>
      <c r="M2" s="796"/>
      <c r="N2" s="796"/>
      <c r="O2" s="796"/>
      <c r="P2" s="796"/>
      <c r="Q2" s="796"/>
      <c r="R2" s="796"/>
      <c r="S2" s="796"/>
      <c r="T2" s="796"/>
      <c r="U2" s="796"/>
      <c r="V2" s="796"/>
      <c r="W2" s="796"/>
      <c r="X2" s="796"/>
      <c r="Y2" s="796"/>
      <c r="Z2" s="796"/>
      <c r="AA2" s="796"/>
      <c r="AB2" s="796"/>
      <c r="AC2" s="796"/>
      <c r="AD2" s="796"/>
      <c r="AE2" s="796"/>
      <c r="AF2" s="796"/>
      <c r="AG2" s="796"/>
      <c r="AH2" s="796"/>
      <c r="AI2" s="796"/>
      <c r="AJ2" s="796"/>
      <c r="AK2" s="796"/>
      <c r="AL2" s="796"/>
      <c r="AM2" s="796"/>
      <c r="AN2" s="796"/>
      <c r="AO2" s="796"/>
      <c r="AP2" s="796"/>
      <c r="AQ2" s="797"/>
      <c r="AR2" s="807" t="s">
        <v>435</v>
      </c>
      <c r="AS2" s="808"/>
    </row>
    <row r="3" spans="2:45" ht="16.5" customHeight="1">
      <c r="B3" s="789"/>
      <c r="C3" s="826"/>
      <c r="D3" s="799"/>
      <c r="E3" s="799"/>
      <c r="F3" s="799"/>
      <c r="G3" s="799"/>
      <c r="H3" s="799"/>
      <c r="I3" s="799"/>
      <c r="J3" s="799"/>
      <c r="K3" s="799"/>
      <c r="L3" s="799"/>
      <c r="M3" s="799"/>
      <c r="N3" s="799"/>
      <c r="O3" s="799"/>
      <c r="P3" s="799"/>
      <c r="Q3" s="799"/>
      <c r="R3" s="799"/>
      <c r="S3" s="799"/>
      <c r="T3" s="799"/>
      <c r="U3" s="799"/>
      <c r="V3" s="799"/>
      <c r="W3" s="799"/>
      <c r="X3" s="799"/>
      <c r="Y3" s="799"/>
      <c r="Z3" s="799"/>
      <c r="AA3" s="799"/>
      <c r="AB3" s="799"/>
      <c r="AC3" s="799"/>
      <c r="AD3" s="799"/>
      <c r="AE3" s="799"/>
      <c r="AF3" s="799"/>
      <c r="AG3" s="799"/>
      <c r="AH3" s="799"/>
      <c r="AI3" s="799"/>
      <c r="AJ3" s="799"/>
      <c r="AK3" s="799"/>
      <c r="AL3" s="799"/>
      <c r="AM3" s="799"/>
      <c r="AN3" s="799"/>
      <c r="AO3" s="799"/>
      <c r="AP3" s="799"/>
      <c r="AQ3" s="800"/>
      <c r="AR3" s="259" t="s">
        <v>432</v>
      </c>
      <c r="AS3" s="260" t="s">
        <v>433</v>
      </c>
    </row>
    <row r="4" spans="2:45" ht="16.5" customHeight="1">
      <c r="B4" s="789"/>
      <c r="C4" s="826"/>
      <c r="D4" s="799"/>
      <c r="E4" s="799"/>
      <c r="F4" s="799"/>
      <c r="G4" s="799"/>
      <c r="H4" s="799"/>
      <c r="I4" s="799"/>
      <c r="J4" s="799"/>
      <c r="K4" s="799"/>
      <c r="L4" s="799"/>
      <c r="M4" s="799"/>
      <c r="N4" s="799"/>
      <c r="O4" s="799"/>
      <c r="P4" s="799"/>
      <c r="Q4" s="799"/>
      <c r="R4" s="799"/>
      <c r="S4" s="799"/>
      <c r="T4" s="799"/>
      <c r="U4" s="799"/>
      <c r="V4" s="799"/>
      <c r="W4" s="799"/>
      <c r="X4" s="799"/>
      <c r="Y4" s="799"/>
      <c r="Z4" s="799"/>
      <c r="AA4" s="799"/>
      <c r="AB4" s="799"/>
      <c r="AC4" s="799"/>
      <c r="AD4" s="799"/>
      <c r="AE4" s="799"/>
      <c r="AF4" s="799"/>
      <c r="AG4" s="799"/>
      <c r="AH4" s="799"/>
      <c r="AI4" s="799"/>
      <c r="AJ4" s="799"/>
      <c r="AK4" s="799"/>
      <c r="AL4" s="799"/>
      <c r="AM4" s="799"/>
      <c r="AN4" s="799"/>
      <c r="AO4" s="799"/>
      <c r="AP4" s="799"/>
      <c r="AQ4" s="800"/>
      <c r="AR4" s="114">
        <v>3</v>
      </c>
      <c r="AS4" s="115" t="s">
        <v>498</v>
      </c>
    </row>
    <row r="5" spans="2:45" ht="16.5" customHeight="1">
      <c r="B5" s="789"/>
      <c r="C5" s="826"/>
      <c r="D5" s="799"/>
      <c r="E5" s="799"/>
      <c r="F5" s="799"/>
      <c r="G5" s="799"/>
      <c r="H5" s="799"/>
      <c r="I5" s="799"/>
      <c r="J5" s="799"/>
      <c r="K5" s="799"/>
      <c r="L5" s="799"/>
      <c r="M5" s="799"/>
      <c r="N5" s="799"/>
      <c r="O5" s="799"/>
      <c r="P5" s="799"/>
      <c r="Q5" s="799"/>
      <c r="R5" s="799"/>
      <c r="S5" s="799"/>
      <c r="T5" s="799"/>
      <c r="U5" s="799"/>
      <c r="V5" s="799"/>
      <c r="W5" s="799"/>
      <c r="X5" s="799"/>
      <c r="Y5" s="799"/>
      <c r="Z5" s="799"/>
      <c r="AA5" s="799"/>
      <c r="AB5" s="799"/>
      <c r="AC5" s="799"/>
      <c r="AD5" s="799"/>
      <c r="AE5" s="799"/>
      <c r="AF5" s="799"/>
      <c r="AG5" s="799"/>
      <c r="AH5" s="799"/>
      <c r="AI5" s="799"/>
      <c r="AJ5" s="799"/>
      <c r="AK5" s="799"/>
      <c r="AL5" s="799"/>
      <c r="AM5" s="799"/>
      <c r="AN5" s="799"/>
      <c r="AO5" s="799"/>
      <c r="AP5" s="799"/>
      <c r="AQ5" s="800"/>
      <c r="AR5" s="827" t="s">
        <v>434</v>
      </c>
      <c r="AS5" s="828"/>
    </row>
    <row r="6" spans="2:45" ht="16.5" customHeight="1" thickBot="1">
      <c r="B6" s="790"/>
      <c r="C6" s="801"/>
      <c r="D6" s="802"/>
      <c r="E6" s="802"/>
      <c r="F6" s="802"/>
      <c r="G6" s="802"/>
      <c r="H6" s="802"/>
      <c r="I6" s="802"/>
      <c r="J6" s="802"/>
      <c r="K6" s="802"/>
      <c r="L6" s="802"/>
      <c r="M6" s="802"/>
      <c r="N6" s="802"/>
      <c r="O6" s="802"/>
      <c r="P6" s="802"/>
      <c r="Q6" s="802"/>
      <c r="R6" s="802"/>
      <c r="S6" s="802"/>
      <c r="T6" s="802"/>
      <c r="U6" s="802"/>
      <c r="V6" s="802"/>
      <c r="W6" s="802"/>
      <c r="X6" s="802"/>
      <c r="Y6" s="802"/>
      <c r="Z6" s="802"/>
      <c r="AA6" s="802"/>
      <c r="AB6" s="802"/>
      <c r="AC6" s="802"/>
      <c r="AD6" s="802"/>
      <c r="AE6" s="802"/>
      <c r="AF6" s="802"/>
      <c r="AG6" s="802"/>
      <c r="AH6" s="802"/>
      <c r="AI6" s="802"/>
      <c r="AJ6" s="802"/>
      <c r="AK6" s="802"/>
      <c r="AL6" s="802"/>
      <c r="AM6" s="802"/>
      <c r="AN6" s="802"/>
      <c r="AO6" s="802"/>
      <c r="AP6" s="802"/>
      <c r="AQ6" s="803"/>
      <c r="AR6" s="793" t="s">
        <v>496</v>
      </c>
      <c r="AS6" s="794"/>
    </row>
    <row r="7" spans="2:45" ht="14.25" customHeight="1">
      <c r="B7" s="6"/>
      <c r="C7" s="6"/>
      <c r="D7" s="12"/>
      <c r="E7" s="6"/>
      <c r="F7" s="6"/>
      <c r="G7" s="6"/>
      <c r="H7" s="6"/>
      <c r="I7" s="6"/>
      <c r="J7" s="10"/>
      <c r="AR7" s="696"/>
      <c r="AS7" s="697"/>
    </row>
    <row r="8" spans="2:45" ht="15" customHeight="1">
      <c r="B8" s="104"/>
      <c r="C8" s="105"/>
      <c r="D8" s="105"/>
      <c r="E8" s="105"/>
      <c r="F8" s="105"/>
      <c r="G8" s="105"/>
      <c r="H8" s="105"/>
      <c r="I8" s="105"/>
      <c r="J8" s="105"/>
      <c r="K8" s="105"/>
      <c r="L8" s="105"/>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05"/>
      <c r="AP8" s="105"/>
      <c r="AQ8" s="811"/>
      <c r="AR8" s="812"/>
      <c r="AS8" s="813"/>
    </row>
    <row r="9" spans="2:45" ht="13.5" customHeight="1">
      <c r="B9" s="719" t="s">
        <v>431</v>
      </c>
      <c r="C9" s="925" t="s">
        <v>430</v>
      </c>
      <c r="D9" s="925" t="s">
        <v>459</v>
      </c>
      <c r="E9" s="925" t="s">
        <v>462</v>
      </c>
      <c r="F9" s="925" t="s">
        <v>463</v>
      </c>
      <c r="G9" s="925" t="s">
        <v>427</v>
      </c>
      <c r="H9" s="925" t="s">
        <v>421</v>
      </c>
      <c r="I9" s="925" t="s">
        <v>491</v>
      </c>
      <c r="J9" s="925" t="s">
        <v>7</v>
      </c>
      <c r="K9" s="721" t="s">
        <v>346</v>
      </c>
      <c r="L9" s="721"/>
      <c r="M9" s="721"/>
      <c r="N9" s="721"/>
      <c r="O9" s="721"/>
      <c r="P9" s="721"/>
      <c r="Q9" s="721"/>
      <c r="R9" s="721"/>
      <c r="S9" s="721"/>
      <c r="T9" s="721"/>
      <c r="U9" s="721"/>
      <c r="V9" s="721"/>
      <c r="W9" s="721"/>
      <c r="X9" s="721"/>
      <c r="Y9" s="721"/>
      <c r="Z9" s="721"/>
      <c r="AA9" s="721"/>
      <c r="AB9" s="721"/>
      <c r="AC9" s="721"/>
      <c r="AD9" s="721"/>
      <c r="AE9" s="721"/>
      <c r="AF9" s="721"/>
      <c r="AG9" s="721"/>
      <c r="AH9" s="721"/>
      <c r="AI9" s="721"/>
      <c r="AJ9" s="721"/>
      <c r="AK9" s="721"/>
      <c r="AL9" s="721"/>
      <c r="AM9" s="721"/>
      <c r="AN9" s="721"/>
      <c r="AO9" s="721"/>
      <c r="AP9" s="721"/>
      <c r="AQ9" s="722" t="s">
        <v>347</v>
      </c>
      <c r="AR9" s="723" t="s">
        <v>348</v>
      </c>
      <c r="AS9" s="723" t="s">
        <v>378</v>
      </c>
    </row>
    <row r="10" spans="2:45" ht="13.5" customHeight="1">
      <c r="B10" s="719"/>
      <c r="C10" s="925"/>
      <c r="D10" s="925"/>
      <c r="E10" s="925"/>
      <c r="F10" s="925"/>
      <c r="G10" s="925"/>
      <c r="H10" s="925"/>
      <c r="I10" s="925"/>
      <c r="J10" s="925"/>
      <c r="K10" s="724" t="s">
        <v>422</v>
      </c>
      <c r="L10" s="724"/>
      <c r="M10" s="724"/>
      <c r="N10" s="724"/>
      <c r="O10" s="724"/>
      <c r="P10" s="724"/>
      <c r="Q10" s="724"/>
      <c r="R10" s="724"/>
      <c r="S10" s="724" t="s">
        <v>423</v>
      </c>
      <c r="T10" s="724"/>
      <c r="U10" s="724"/>
      <c r="V10" s="724"/>
      <c r="W10" s="724"/>
      <c r="X10" s="724"/>
      <c r="Y10" s="724"/>
      <c r="Z10" s="724"/>
      <c r="AA10" s="724" t="s">
        <v>424</v>
      </c>
      <c r="AB10" s="724"/>
      <c r="AC10" s="724"/>
      <c r="AD10" s="724"/>
      <c r="AE10" s="724"/>
      <c r="AF10" s="724"/>
      <c r="AG10" s="724"/>
      <c r="AH10" s="724"/>
      <c r="AI10" s="724" t="s">
        <v>425</v>
      </c>
      <c r="AJ10" s="724"/>
      <c r="AK10" s="724"/>
      <c r="AL10" s="724"/>
      <c r="AM10" s="724"/>
      <c r="AN10" s="724"/>
      <c r="AO10" s="724"/>
      <c r="AP10" s="724"/>
      <c r="AQ10" s="722"/>
      <c r="AR10" s="723"/>
      <c r="AS10" s="723"/>
    </row>
    <row r="11" spans="2:45" ht="17.25" customHeight="1">
      <c r="B11" s="719"/>
      <c r="C11" s="925"/>
      <c r="D11" s="925"/>
      <c r="E11" s="925"/>
      <c r="F11" s="925"/>
      <c r="G11" s="925"/>
      <c r="H11" s="925"/>
      <c r="I11" s="925"/>
      <c r="J11" s="925"/>
      <c r="K11" s="724" t="s">
        <v>353</v>
      </c>
      <c r="L11" s="724"/>
      <c r="M11" s="724" t="s">
        <v>354</v>
      </c>
      <c r="N11" s="724"/>
      <c r="O11" s="728" t="s">
        <v>355</v>
      </c>
      <c r="P11" s="729"/>
      <c r="Q11" s="726" t="s">
        <v>356</v>
      </c>
      <c r="R11" s="727"/>
      <c r="S11" s="724" t="s">
        <v>429</v>
      </c>
      <c r="T11" s="724"/>
      <c r="U11" s="724" t="s">
        <v>358</v>
      </c>
      <c r="V11" s="724"/>
      <c r="W11" s="724" t="s">
        <v>359</v>
      </c>
      <c r="X11" s="724"/>
      <c r="Y11" s="726" t="s">
        <v>356</v>
      </c>
      <c r="Z11" s="727"/>
      <c r="AA11" s="724" t="s">
        <v>360</v>
      </c>
      <c r="AB11" s="724"/>
      <c r="AC11" s="724" t="s">
        <v>361</v>
      </c>
      <c r="AD11" s="724"/>
      <c r="AE11" s="724" t="s">
        <v>362</v>
      </c>
      <c r="AF11" s="724"/>
      <c r="AG11" s="726" t="s">
        <v>356</v>
      </c>
      <c r="AH11" s="727"/>
      <c r="AI11" s="724" t="s">
        <v>363</v>
      </c>
      <c r="AJ11" s="724"/>
      <c r="AK11" s="724" t="s">
        <v>364</v>
      </c>
      <c r="AL11" s="724"/>
      <c r="AM11" s="724" t="s">
        <v>365</v>
      </c>
      <c r="AN11" s="724"/>
      <c r="AO11" s="726" t="s">
        <v>426</v>
      </c>
      <c r="AP11" s="727"/>
      <c r="AQ11" s="722"/>
      <c r="AR11" s="723"/>
      <c r="AS11" s="723"/>
    </row>
    <row r="12" spans="2:45" ht="15.75" customHeight="1">
      <c r="B12" s="720"/>
      <c r="C12" s="783"/>
      <c r="D12" s="783"/>
      <c r="E12" s="783"/>
      <c r="F12" s="783"/>
      <c r="G12" s="783"/>
      <c r="H12" s="783"/>
      <c r="I12" s="783"/>
      <c r="J12" s="783"/>
      <c r="K12" s="241" t="s">
        <v>366</v>
      </c>
      <c r="L12" s="242" t="s">
        <v>367</v>
      </c>
      <c r="M12" s="241" t="s">
        <v>366</v>
      </c>
      <c r="N12" s="242" t="s">
        <v>367</v>
      </c>
      <c r="O12" s="241" t="s">
        <v>366</v>
      </c>
      <c r="P12" s="242" t="s">
        <v>367</v>
      </c>
      <c r="Q12" s="243" t="s">
        <v>366</v>
      </c>
      <c r="R12" s="244" t="s">
        <v>367</v>
      </c>
      <c r="S12" s="241" t="s">
        <v>366</v>
      </c>
      <c r="T12" s="242" t="s">
        <v>367</v>
      </c>
      <c r="U12" s="241" t="s">
        <v>366</v>
      </c>
      <c r="V12" s="242" t="s">
        <v>367</v>
      </c>
      <c r="W12" s="241" t="s">
        <v>366</v>
      </c>
      <c r="X12" s="242" t="s">
        <v>367</v>
      </c>
      <c r="Y12" s="243" t="s">
        <v>366</v>
      </c>
      <c r="Z12" s="244" t="s">
        <v>367</v>
      </c>
      <c r="AA12" s="241" t="s">
        <v>366</v>
      </c>
      <c r="AB12" s="242" t="s">
        <v>367</v>
      </c>
      <c r="AC12" s="241" t="s">
        <v>366</v>
      </c>
      <c r="AD12" s="242" t="s">
        <v>367</v>
      </c>
      <c r="AE12" s="241" t="s">
        <v>366</v>
      </c>
      <c r="AF12" s="242" t="s">
        <v>367</v>
      </c>
      <c r="AG12" s="243" t="s">
        <v>366</v>
      </c>
      <c r="AH12" s="244" t="s">
        <v>367</v>
      </c>
      <c r="AI12" s="241" t="s">
        <v>366</v>
      </c>
      <c r="AJ12" s="242" t="s">
        <v>367</v>
      </c>
      <c r="AK12" s="241" t="s">
        <v>366</v>
      </c>
      <c r="AL12" s="242" t="s">
        <v>367</v>
      </c>
      <c r="AM12" s="241" t="s">
        <v>366</v>
      </c>
      <c r="AN12" s="242" t="s">
        <v>367</v>
      </c>
      <c r="AO12" s="243" t="s">
        <v>366</v>
      </c>
      <c r="AP12" s="244" t="s">
        <v>367</v>
      </c>
      <c r="AQ12" s="722"/>
      <c r="AR12" s="723"/>
      <c r="AS12" s="723"/>
    </row>
    <row r="13" spans="2:45" ht="178.5" customHeight="1">
      <c r="B13" s="841" t="s">
        <v>815</v>
      </c>
      <c r="C13" s="294" t="s">
        <v>876</v>
      </c>
      <c r="D13" s="484">
        <v>1</v>
      </c>
      <c r="E13" s="465" t="s">
        <v>953</v>
      </c>
      <c r="F13" s="296" t="s">
        <v>816</v>
      </c>
      <c r="G13" s="297" t="s">
        <v>730</v>
      </c>
      <c r="H13" s="465" t="s">
        <v>817</v>
      </c>
      <c r="I13" s="304" t="s">
        <v>1032</v>
      </c>
      <c r="J13" s="299" t="s">
        <v>818</v>
      </c>
      <c r="K13" s="352">
        <v>0</v>
      </c>
      <c r="L13" s="247"/>
      <c r="M13" s="352">
        <v>0</v>
      </c>
      <c r="N13" s="247"/>
      <c r="O13" s="355">
        <v>0.5</v>
      </c>
      <c r="P13" s="247"/>
      <c r="Q13" s="339">
        <f t="shared" ref="Q13:R15" si="0">K13+M13+O13</f>
        <v>0.5</v>
      </c>
      <c r="R13" s="354">
        <f t="shared" si="0"/>
        <v>0</v>
      </c>
      <c r="S13" s="352">
        <v>0</v>
      </c>
      <c r="T13" s="247"/>
      <c r="U13" s="352">
        <v>0</v>
      </c>
      <c r="V13" s="247"/>
      <c r="W13" s="355">
        <v>0.5</v>
      </c>
      <c r="X13" s="247"/>
      <c r="Y13" s="339">
        <f t="shared" ref="Y13:Z15" si="1">S13+U13+W13</f>
        <v>0.5</v>
      </c>
      <c r="Z13" s="354">
        <f t="shared" si="1"/>
        <v>0</v>
      </c>
      <c r="AA13" s="352">
        <v>0</v>
      </c>
      <c r="AB13" s="247"/>
      <c r="AC13" s="352">
        <v>0</v>
      </c>
      <c r="AD13" s="247"/>
      <c r="AE13" s="355">
        <v>0</v>
      </c>
      <c r="AF13" s="247"/>
      <c r="AG13" s="339">
        <f t="shared" ref="AG13:AH15" si="2">AA13+AC13+AE13</f>
        <v>0</v>
      </c>
      <c r="AH13" s="354">
        <f t="shared" si="2"/>
        <v>0</v>
      </c>
      <c r="AI13" s="352">
        <v>0</v>
      </c>
      <c r="AJ13" s="247"/>
      <c r="AK13" s="352">
        <v>0</v>
      </c>
      <c r="AL13" s="247"/>
      <c r="AM13" s="352">
        <v>0</v>
      </c>
      <c r="AN13" s="247"/>
      <c r="AO13" s="354">
        <f t="shared" ref="AO13:AP15" si="3">AI13+AK13+AM13</f>
        <v>0</v>
      </c>
      <c r="AP13" s="354">
        <f t="shared" si="3"/>
        <v>0</v>
      </c>
      <c r="AQ13" s="339">
        <f t="shared" ref="AQ13:AR15" si="4">Q13+Y13+AG13+AO13</f>
        <v>1</v>
      </c>
      <c r="AR13" s="416">
        <f t="shared" si="4"/>
        <v>0</v>
      </c>
      <c r="AS13" s="340">
        <f>IF(AND(AR13&gt;0,AQ13&gt;0),AR13/AQ13,0)</f>
        <v>0</v>
      </c>
    </row>
    <row r="14" spans="2:45" ht="120.75" customHeight="1">
      <c r="B14" s="731"/>
      <c r="C14" s="294" t="s">
        <v>877</v>
      </c>
      <c r="D14" s="484">
        <v>1</v>
      </c>
      <c r="E14" s="294" t="s">
        <v>822</v>
      </c>
      <c r="F14" s="296" t="s">
        <v>816</v>
      </c>
      <c r="G14" s="297" t="s">
        <v>819</v>
      </c>
      <c r="H14" s="465" t="s">
        <v>820</v>
      </c>
      <c r="I14" s="304" t="s">
        <v>954</v>
      </c>
      <c r="J14" s="299" t="s">
        <v>818</v>
      </c>
      <c r="K14" s="352">
        <v>0</v>
      </c>
      <c r="L14" s="247"/>
      <c r="M14" s="352">
        <v>0</v>
      </c>
      <c r="N14" s="247"/>
      <c r="O14" s="355">
        <v>0</v>
      </c>
      <c r="P14" s="247"/>
      <c r="Q14" s="339">
        <f t="shared" si="0"/>
        <v>0</v>
      </c>
      <c r="R14" s="354">
        <f t="shared" si="0"/>
        <v>0</v>
      </c>
      <c r="S14" s="352">
        <v>0</v>
      </c>
      <c r="T14" s="247"/>
      <c r="U14" s="352">
        <v>0</v>
      </c>
      <c r="V14" s="247"/>
      <c r="W14" s="355">
        <v>0.5</v>
      </c>
      <c r="X14" s="247"/>
      <c r="Y14" s="339">
        <f t="shared" si="1"/>
        <v>0.5</v>
      </c>
      <c r="Z14" s="354">
        <f t="shared" si="1"/>
        <v>0</v>
      </c>
      <c r="AA14" s="352">
        <v>0</v>
      </c>
      <c r="AB14" s="247"/>
      <c r="AC14" s="352">
        <v>0</v>
      </c>
      <c r="AD14" s="247"/>
      <c r="AE14" s="355">
        <v>0.5</v>
      </c>
      <c r="AF14" s="247"/>
      <c r="AG14" s="339">
        <f t="shared" si="2"/>
        <v>0.5</v>
      </c>
      <c r="AH14" s="354">
        <f t="shared" si="2"/>
        <v>0</v>
      </c>
      <c r="AI14" s="352">
        <v>0</v>
      </c>
      <c r="AJ14" s="247"/>
      <c r="AK14" s="352">
        <v>0</v>
      </c>
      <c r="AL14" s="247"/>
      <c r="AM14" s="352">
        <v>0</v>
      </c>
      <c r="AN14" s="247"/>
      <c r="AO14" s="354">
        <f t="shared" si="3"/>
        <v>0</v>
      </c>
      <c r="AP14" s="354">
        <f t="shared" si="3"/>
        <v>0</v>
      </c>
      <c r="AQ14" s="339">
        <f t="shared" si="4"/>
        <v>1</v>
      </c>
      <c r="AR14" s="416">
        <f t="shared" si="4"/>
        <v>0</v>
      </c>
      <c r="AS14" s="340">
        <f>IF(AND(AR14&gt;0,AQ14&gt;0),AR14/AQ14,0)</f>
        <v>0</v>
      </c>
    </row>
    <row r="15" spans="2:45" ht="134.25" customHeight="1">
      <c r="B15" s="842"/>
      <c r="C15" s="294" t="s">
        <v>878</v>
      </c>
      <c r="D15" s="485">
        <v>1</v>
      </c>
      <c r="E15" s="294" t="s">
        <v>955</v>
      </c>
      <c r="F15" s="296" t="s">
        <v>816</v>
      </c>
      <c r="G15" s="297" t="s">
        <v>819</v>
      </c>
      <c r="H15" s="298" t="s">
        <v>821</v>
      </c>
      <c r="I15" s="304" t="s">
        <v>956</v>
      </c>
      <c r="J15" s="299" t="s">
        <v>818</v>
      </c>
      <c r="K15" s="355">
        <v>0.01</v>
      </c>
      <c r="L15" s="247"/>
      <c r="M15" s="355">
        <v>0.02</v>
      </c>
      <c r="N15" s="247"/>
      <c r="O15" s="355">
        <v>0.02</v>
      </c>
      <c r="P15" s="247"/>
      <c r="Q15" s="339">
        <f t="shared" si="0"/>
        <v>0.05</v>
      </c>
      <c r="R15" s="486">
        <f t="shared" si="0"/>
        <v>0</v>
      </c>
      <c r="S15" s="355">
        <v>0.01</v>
      </c>
      <c r="T15" s="247"/>
      <c r="U15" s="355">
        <v>0.02</v>
      </c>
      <c r="V15" s="247"/>
      <c r="W15" s="355">
        <v>0.02</v>
      </c>
      <c r="X15" s="247"/>
      <c r="Y15" s="339">
        <f t="shared" si="1"/>
        <v>0.05</v>
      </c>
      <c r="Z15" s="486">
        <f t="shared" si="1"/>
        <v>0</v>
      </c>
      <c r="AA15" s="355">
        <v>0.41</v>
      </c>
      <c r="AB15" s="247"/>
      <c r="AC15" s="355">
        <v>0.22</v>
      </c>
      <c r="AD15" s="247"/>
      <c r="AE15" s="359">
        <v>0.22</v>
      </c>
      <c r="AF15" s="249"/>
      <c r="AG15" s="339">
        <f t="shared" si="2"/>
        <v>0.85</v>
      </c>
      <c r="AH15" s="486">
        <f t="shared" si="2"/>
        <v>0</v>
      </c>
      <c r="AI15" s="355">
        <v>0.01</v>
      </c>
      <c r="AJ15" s="247"/>
      <c r="AK15" s="355">
        <v>0.02</v>
      </c>
      <c r="AL15" s="247"/>
      <c r="AM15" s="355">
        <v>0.02</v>
      </c>
      <c r="AN15" s="247"/>
      <c r="AO15" s="339">
        <f t="shared" si="3"/>
        <v>0.05</v>
      </c>
      <c r="AP15" s="486">
        <f t="shared" si="3"/>
        <v>0</v>
      </c>
      <c r="AQ15" s="339">
        <f t="shared" si="4"/>
        <v>1</v>
      </c>
      <c r="AR15" s="360">
        <f t="shared" si="4"/>
        <v>0</v>
      </c>
      <c r="AS15" s="340">
        <f>IF(AND(AR15&gt;0,AQ15&gt;0),AR15/AQ15,0)</f>
        <v>0</v>
      </c>
    </row>
    <row r="16" spans="2:45" ht="23.25">
      <c r="B16" s="732" t="s">
        <v>377</v>
      </c>
      <c r="C16" s="733"/>
      <c r="D16" s="733"/>
      <c r="E16" s="733"/>
      <c r="F16" s="733"/>
      <c r="G16" s="733"/>
      <c r="H16" s="733"/>
      <c r="I16" s="733"/>
      <c r="J16" s="733"/>
      <c r="K16" s="733"/>
      <c r="L16" s="733"/>
      <c r="M16" s="733"/>
      <c r="N16" s="733"/>
      <c r="O16" s="733"/>
      <c r="P16" s="733"/>
      <c r="Q16" s="733"/>
      <c r="R16" s="733"/>
      <c r="S16" s="733"/>
      <c r="T16" s="733"/>
      <c r="U16" s="733"/>
      <c r="V16" s="733"/>
      <c r="W16" s="733"/>
      <c r="X16" s="733"/>
      <c r="Y16" s="733"/>
      <c r="Z16" s="733"/>
      <c r="AA16" s="733"/>
      <c r="AB16" s="733"/>
      <c r="AC16" s="733"/>
      <c r="AD16" s="733"/>
      <c r="AE16" s="733"/>
      <c r="AF16" s="733"/>
      <c r="AG16" s="733"/>
      <c r="AH16" s="733"/>
      <c r="AI16" s="733"/>
      <c r="AJ16" s="733"/>
      <c r="AK16" s="733"/>
      <c r="AL16" s="733"/>
      <c r="AM16" s="733"/>
      <c r="AN16" s="733"/>
      <c r="AO16" s="733"/>
      <c r="AP16" s="733"/>
      <c r="AQ16" s="733"/>
      <c r="AR16" s="734"/>
      <c r="AS16" s="265">
        <f>AVERAGE(AS13:AS15)</f>
        <v>0</v>
      </c>
    </row>
    <row r="17" spans="2:10" ht="17.25">
      <c r="B17" s="7"/>
      <c r="C17" s="7"/>
      <c r="D17" s="13"/>
      <c r="E17" s="7"/>
      <c r="F17" s="7"/>
      <c r="G17" s="7"/>
      <c r="H17" s="7"/>
      <c r="I17" s="7"/>
      <c r="J17" s="8"/>
    </row>
    <row r="18" spans="2:10" ht="30.75" customHeight="1">
      <c r="B18" s="266" t="s">
        <v>185</v>
      </c>
      <c r="C18" s="754"/>
      <c r="D18" s="755"/>
      <c r="E18" s="755"/>
      <c r="F18" s="755"/>
      <c r="G18" s="755"/>
      <c r="H18" s="755"/>
      <c r="I18" s="755"/>
      <c r="J18" s="756"/>
    </row>
    <row r="19" spans="2:10" ht="17.25">
      <c r="B19" s="7"/>
      <c r="C19" s="528"/>
      <c r="D19" s="528"/>
      <c r="E19" s="528"/>
      <c r="F19" s="528"/>
      <c r="G19" s="528"/>
      <c r="H19" s="528"/>
      <c r="I19" s="528"/>
      <c r="J19" s="528"/>
    </row>
    <row r="20" spans="2:10" ht="30" customHeight="1">
      <c r="B20" s="267" t="s">
        <v>428</v>
      </c>
      <c r="C20" s="832">
        <v>43812</v>
      </c>
      <c r="D20" s="833"/>
      <c r="E20" s="7"/>
      <c r="F20" s="7"/>
      <c r="G20" s="268" t="s">
        <v>372</v>
      </c>
      <c r="H20" s="834" t="s">
        <v>823</v>
      </c>
      <c r="I20" s="835"/>
      <c r="J20" s="835"/>
    </row>
    <row r="21" spans="2:10" ht="13.5" customHeight="1">
      <c r="B21" s="7"/>
      <c r="C21" s="7"/>
      <c r="D21" s="13"/>
      <c r="E21" s="7"/>
      <c r="F21" s="7"/>
      <c r="G21" s="7"/>
      <c r="H21" s="7"/>
      <c r="I21" s="7"/>
      <c r="J21" s="8"/>
    </row>
    <row r="22" spans="2:10" ht="15" customHeight="1">
      <c r="B22" s="7"/>
      <c r="C22" s="7"/>
      <c r="D22" s="13"/>
      <c r="E22" s="7"/>
      <c r="F22" s="7"/>
      <c r="G22" s="7"/>
      <c r="H22" s="7"/>
      <c r="I22" s="7"/>
      <c r="J22" s="8"/>
    </row>
    <row r="23" spans="2:10" ht="17.25">
      <c r="B23" s="7"/>
      <c r="C23" s="7"/>
      <c r="D23" s="13"/>
      <c r="E23" s="7"/>
      <c r="F23" s="7"/>
      <c r="G23" s="7"/>
      <c r="H23" s="7"/>
      <c r="I23" s="7"/>
      <c r="J23" s="8"/>
    </row>
    <row r="24" spans="2:10" ht="15" customHeight="1">
      <c r="B24" s="7"/>
      <c r="C24" s="7"/>
      <c r="D24" s="13"/>
      <c r="E24" s="516"/>
      <c r="F24" s="516"/>
      <c r="G24" s="516"/>
      <c r="H24" s="516"/>
      <c r="I24" s="336"/>
      <c r="J24" s="7"/>
    </row>
    <row r="25" spans="2:10" ht="15" customHeight="1">
      <c r="B25" s="7"/>
      <c r="C25" s="7"/>
      <c r="D25" s="13"/>
      <c r="E25" s="7"/>
      <c r="F25" s="7"/>
      <c r="G25" s="8"/>
      <c r="H25" s="7"/>
      <c r="I25" s="7"/>
      <c r="J25" s="7"/>
    </row>
    <row r="26" spans="2:10" ht="15" customHeight="1">
      <c r="B26" s="7"/>
      <c r="C26" s="7"/>
      <c r="D26" s="13"/>
      <c r="E26" s="516"/>
      <c r="F26" s="516"/>
      <c r="G26" s="516"/>
      <c r="H26" s="516"/>
      <c r="I26" s="336"/>
      <c r="J26" s="7"/>
    </row>
    <row r="27" spans="2:10" ht="15" customHeight="1">
      <c r="B27" s="7"/>
      <c r="C27" s="7"/>
      <c r="D27" s="13"/>
      <c r="E27" s="7"/>
      <c r="F27" s="7"/>
      <c r="G27" s="8"/>
      <c r="H27" s="7"/>
      <c r="I27" s="7"/>
      <c r="J27" s="7"/>
    </row>
    <row r="28" spans="2:10" ht="15" customHeight="1">
      <c r="B28" s="7"/>
      <c r="C28" s="7"/>
      <c r="D28" s="13"/>
      <c r="E28" s="516"/>
      <c r="F28" s="516"/>
      <c r="G28" s="516"/>
      <c r="H28" s="516"/>
      <c r="I28" s="336"/>
      <c r="J28" s="7"/>
    </row>
  </sheetData>
  <sheetProtection algorithmName="SHA-512" hashValue="74l7vTuVimvGGcYMo3HRhvTl/MDHWtM3EolFR/bjAWDX+Wy0s8nRb8FfvQb9dwrj4X/mNKjENrPAlM20odrqwA==" saltValue="RArWwh2d/dVFV/k1HipvVw==" spinCount="100000" sheet="1" objects="1" scenarios="1" formatCells="0" formatColumns="0"/>
  <mergeCells count="49">
    <mergeCell ref="AM11:AN11"/>
    <mergeCell ref="AK11:AL11"/>
    <mergeCell ref="B13:B15"/>
    <mergeCell ref="E24:H24"/>
    <mergeCell ref="E26:H26"/>
    <mergeCell ref="E28:H28"/>
    <mergeCell ref="B16:AR16"/>
    <mergeCell ref="C18:J18"/>
    <mergeCell ref="C19:J19"/>
    <mergeCell ref="C20:D20"/>
    <mergeCell ref="H20:J20"/>
    <mergeCell ref="S10:Z10"/>
    <mergeCell ref="AA10:AH10"/>
    <mergeCell ref="AI10:AP10"/>
    <mergeCell ref="K11:L11"/>
    <mergeCell ref="M11:N11"/>
    <mergeCell ref="O11:P11"/>
    <mergeCell ref="Q11:R11"/>
    <mergeCell ref="S11:T11"/>
    <mergeCell ref="U11:V11"/>
    <mergeCell ref="W11:X11"/>
    <mergeCell ref="AO11:AP11"/>
    <mergeCell ref="AA11:AB11"/>
    <mergeCell ref="AC11:AD11"/>
    <mergeCell ref="AE11:AF11"/>
    <mergeCell ref="AG11:AH11"/>
    <mergeCell ref="AI11:AJ11"/>
    <mergeCell ref="AQ8:AS8"/>
    <mergeCell ref="B9:B12"/>
    <mergeCell ref="C9:C12"/>
    <mergeCell ref="D9:D12"/>
    <mergeCell ref="E9:E12"/>
    <mergeCell ref="F9:F12"/>
    <mergeCell ref="G9:G12"/>
    <mergeCell ref="H9:H12"/>
    <mergeCell ref="I9:I12"/>
    <mergeCell ref="J9:J12"/>
    <mergeCell ref="Y11:Z11"/>
    <mergeCell ref="K9:AP9"/>
    <mergeCell ref="AQ9:AQ12"/>
    <mergeCell ref="AR9:AR12"/>
    <mergeCell ref="AS9:AS12"/>
    <mergeCell ref="K10:R10"/>
    <mergeCell ref="AR7:AS7"/>
    <mergeCell ref="B2:B6"/>
    <mergeCell ref="C2:AQ6"/>
    <mergeCell ref="AR2:AS2"/>
    <mergeCell ref="AR5:AS5"/>
    <mergeCell ref="AR6:AS6"/>
  </mergeCells>
  <conditionalFormatting sqref="AS14">
    <cfRule type="cellIs" dxfId="32" priority="10" operator="between">
      <formula>0.7</formula>
      <formula>1</formula>
    </cfRule>
    <cfRule type="cellIs" dxfId="31" priority="11" operator="between">
      <formula>0.51</formula>
      <formula>0.69</formula>
    </cfRule>
    <cfRule type="cellIs" dxfId="30" priority="12" operator="between">
      <formula>0</formula>
      <formula>0.5</formula>
    </cfRule>
  </conditionalFormatting>
  <conditionalFormatting sqref="AS13">
    <cfRule type="cellIs" dxfId="29" priority="7" operator="between">
      <formula>0.7</formula>
      <formula>1</formula>
    </cfRule>
    <cfRule type="cellIs" dxfId="28" priority="8" operator="between">
      <formula>0.51</formula>
      <formula>0.69</formula>
    </cfRule>
    <cfRule type="cellIs" dxfId="27" priority="9" operator="between">
      <formula>0</formula>
      <formula>0.5</formula>
    </cfRule>
  </conditionalFormatting>
  <conditionalFormatting sqref="AS15">
    <cfRule type="cellIs" dxfId="26" priority="4" operator="between">
      <formula>0.7</formula>
      <formula>1</formula>
    </cfRule>
    <cfRule type="cellIs" dxfId="25" priority="5" operator="between">
      <formula>0.51</formula>
      <formula>0.69</formula>
    </cfRule>
    <cfRule type="cellIs" dxfId="24" priority="6" operator="between">
      <formula>0</formula>
      <formula>0.5</formula>
    </cfRule>
  </conditionalFormatting>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AS30"/>
  <sheetViews>
    <sheetView showGridLines="0" topLeftCell="A4" zoomScale="70" zoomScaleNormal="70" workbookViewId="0">
      <selection activeCell="E13" sqref="E13"/>
    </sheetView>
  </sheetViews>
  <sheetFormatPr baseColWidth="10" defaultColWidth="17.28515625" defaultRowHeight="15" customHeight="1"/>
  <cols>
    <col min="1" max="1" width="4.28515625" style="5" customWidth="1"/>
    <col min="2" max="2" width="28.42578125" style="9" customWidth="1"/>
    <col min="3" max="3" width="28.5703125" style="9" customWidth="1"/>
    <col min="4" max="4" width="21.42578125" style="14" customWidth="1"/>
    <col min="5" max="7" width="21.42578125" style="9" customWidth="1"/>
    <col min="8" max="8" width="28.5703125" style="9" customWidth="1"/>
    <col min="9" max="9" width="50" style="9" customWidth="1"/>
    <col min="10" max="10" width="28.5703125" style="11" customWidth="1"/>
    <col min="11" max="42" width="14.28515625" style="5" customWidth="1"/>
    <col min="43" max="43" width="14.85546875" style="5" customWidth="1"/>
    <col min="44" max="45" width="15" style="5" customWidth="1"/>
    <col min="46" max="16384" width="17.28515625" style="5"/>
  </cols>
  <sheetData>
    <row r="1" spans="2:45" ht="18" thickBot="1"/>
    <row r="2" spans="2:45" ht="15.75">
      <c r="B2" s="788"/>
      <c r="C2" s="795" t="s">
        <v>455</v>
      </c>
      <c r="D2" s="796"/>
      <c r="E2" s="796"/>
      <c r="F2" s="796"/>
      <c r="G2" s="796"/>
      <c r="H2" s="796"/>
      <c r="I2" s="796"/>
      <c r="J2" s="796"/>
      <c r="K2" s="796"/>
      <c r="L2" s="796"/>
      <c r="M2" s="796"/>
      <c r="N2" s="796"/>
      <c r="O2" s="796"/>
      <c r="P2" s="796"/>
      <c r="Q2" s="796"/>
      <c r="R2" s="796"/>
      <c r="S2" s="796"/>
      <c r="T2" s="796"/>
      <c r="U2" s="796"/>
      <c r="V2" s="796"/>
      <c r="W2" s="796"/>
      <c r="X2" s="796"/>
      <c r="Y2" s="796"/>
      <c r="Z2" s="796"/>
      <c r="AA2" s="796"/>
      <c r="AB2" s="796"/>
      <c r="AC2" s="796"/>
      <c r="AD2" s="796"/>
      <c r="AE2" s="796"/>
      <c r="AF2" s="796"/>
      <c r="AG2" s="796"/>
      <c r="AH2" s="796"/>
      <c r="AI2" s="796"/>
      <c r="AJ2" s="796"/>
      <c r="AK2" s="796"/>
      <c r="AL2" s="796"/>
      <c r="AM2" s="796"/>
      <c r="AN2" s="796"/>
      <c r="AO2" s="796"/>
      <c r="AP2" s="796"/>
      <c r="AQ2" s="797"/>
      <c r="AR2" s="807" t="s">
        <v>435</v>
      </c>
      <c r="AS2" s="808"/>
    </row>
    <row r="3" spans="2:45" ht="15.75">
      <c r="B3" s="789"/>
      <c r="C3" s="798"/>
      <c r="D3" s="799"/>
      <c r="E3" s="799"/>
      <c r="F3" s="799"/>
      <c r="G3" s="799"/>
      <c r="H3" s="799"/>
      <c r="I3" s="799"/>
      <c r="J3" s="799"/>
      <c r="K3" s="799"/>
      <c r="L3" s="799"/>
      <c r="M3" s="799"/>
      <c r="N3" s="799"/>
      <c r="O3" s="799"/>
      <c r="P3" s="799"/>
      <c r="Q3" s="799"/>
      <c r="R3" s="799"/>
      <c r="S3" s="799"/>
      <c r="T3" s="799"/>
      <c r="U3" s="799"/>
      <c r="V3" s="799"/>
      <c r="W3" s="799"/>
      <c r="X3" s="799"/>
      <c r="Y3" s="799"/>
      <c r="Z3" s="799"/>
      <c r="AA3" s="799"/>
      <c r="AB3" s="799"/>
      <c r="AC3" s="799"/>
      <c r="AD3" s="799"/>
      <c r="AE3" s="799"/>
      <c r="AF3" s="799"/>
      <c r="AG3" s="799"/>
      <c r="AH3" s="799"/>
      <c r="AI3" s="799"/>
      <c r="AJ3" s="799"/>
      <c r="AK3" s="799"/>
      <c r="AL3" s="799"/>
      <c r="AM3" s="799"/>
      <c r="AN3" s="799"/>
      <c r="AO3" s="799"/>
      <c r="AP3" s="799"/>
      <c r="AQ3" s="800"/>
      <c r="AR3" s="112" t="s">
        <v>432</v>
      </c>
      <c r="AS3" s="113" t="s">
        <v>433</v>
      </c>
    </row>
    <row r="4" spans="2:45">
      <c r="B4" s="789"/>
      <c r="C4" s="798"/>
      <c r="D4" s="799"/>
      <c r="E4" s="799"/>
      <c r="F4" s="799"/>
      <c r="G4" s="799"/>
      <c r="H4" s="799"/>
      <c r="I4" s="799"/>
      <c r="J4" s="799"/>
      <c r="K4" s="799"/>
      <c r="L4" s="799"/>
      <c r="M4" s="799"/>
      <c r="N4" s="799"/>
      <c r="O4" s="799"/>
      <c r="P4" s="799"/>
      <c r="Q4" s="799"/>
      <c r="R4" s="799"/>
      <c r="S4" s="799"/>
      <c r="T4" s="799"/>
      <c r="U4" s="799"/>
      <c r="V4" s="799"/>
      <c r="W4" s="799"/>
      <c r="X4" s="799"/>
      <c r="Y4" s="799"/>
      <c r="Z4" s="799"/>
      <c r="AA4" s="799"/>
      <c r="AB4" s="799"/>
      <c r="AC4" s="799"/>
      <c r="AD4" s="799"/>
      <c r="AE4" s="799"/>
      <c r="AF4" s="799"/>
      <c r="AG4" s="799"/>
      <c r="AH4" s="799"/>
      <c r="AI4" s="799"/>
      <c r="AJ4" s="799"/>
      <c r="AK4" s="799"/>
      <c r="AL4" s="799"/>
      <c r="AM4" s="799"/>
      <c r="AN4" s="799"/>
      <c r="AO4" s="799"/>
      <c r="AP4" s="799"/>
      <c r="AQ4" s="800"/>
      <c r="AR4" s="114">
        <v>3</v>
      </c>
      <c r="AS4" s="115" t="s">
        <v>498</v>
      </c>
    </row>
    <row r="5" spans="2:45" ht="15.75">
      <c r="B5" s="789"/>
      <c r="C5" s="798"/>
      <c r="D5" s="799"/>
      <c r="E5" s="799"/>
      <c r="F5" s="799"/>
      <c r="G5" s="799"/>
      <c r="H5" s="799"/>
      <c r="I5" s="799"/>
      <c r="J5" s="799"/>
      <c r="K5" s="799"/>
      <c r="L5" s="799"/>
      <c r="M5" s="799"/>
      <c r="N5" s="799"/>
      <c r="O5" s="799"/>
      <c r="P5" s="799"/>
      <c r="Q5" s="799"/>
      <c r="R5" s="799"/>
      <c r="S5" s="799"/>
      <c r="T5" s="799"/>
      <c r="U5" s="799"/>
      <c r="V5" s="799"/>
      <c r="W5" s="799"/>
      <c r="X5" s="799"/>
      <c r="Y5" s="799"/>
      <c r="Z5" s="799"/>
      <c r="AA5" s="799"/>
      <c r="AB5" s="799"/>
      <c r="AC5" s="799"/>
      <c r="AD5" s="799"/>
      <c r="AE5" s="799"/>
      <c r="AF5" s="799"/>
      <c r="AG5" s="799"/>
      <c r="AH5" s="799"/>
      <c r="AI5" s="799"/>
      <c r="AJ5" s="799"/>
      <c r="AK5" s="799"/>
      <c r="AL5" s="799"/>
      <c r="AM5" s="799"/>
      <c r="AN5" s="799"/>
      <c r="AO5" s="799"/>
      <c r="AP5" s="799"/>
      <c r="AQ5" s="800"/>
      <c r="AR5" s="791" t="s">
        <v>434</v>
      </c>
      <c r="AS5" s="792"/>
    </row>
    <row r="6" spans="2:45" ht="15.75" thickBot="1">
      <c r="B6" s="790"/>
      <c r="C6" s="801"/>
      <c r="D6" s="802"/>
      <c r="E6" s="802"/>
      <c r="F6" s="802"/>
      <c r="G6" s="802"/>
      <c r="H6" s="802"/>
      <c r="I6" s="802"/>
      <c r="J6" s="802"/>
      <c r="K6" s="802"/>
      <c r="L6" s="802"/>
      <c r="M6" s="802"/>
      <c r="N6" s="802"/>
      <c r="O6" s="802"/>
      <c r="P6" s="802"/>
      <c r="Q6" s="802"/>
      <c r="R6" s="802"/>
      <c r="S6" s="802"/>
      <c r="T6" s="802"/>
      <c r="U6" s="802"/>
      <c r="V6" s="802"/>
      <c r="W6" s="802"/>
      <c r="X6" s="802"/>
      <c r="Y6" s="802"/>
      <c r="Z6" s="802"/>
      <c r="AA6" s="802"/>
      <c r="AB6" s="802"/>
      <c r="AC6" s="802"/>
      <c r="AD6" s="802"/>
      <c r="AE6" s="802"/>
      <c r="AF6" s="802"/>
      <c r="AG6" s="802"/>
      <c r="AH6" s="802"/>
      <c r="AI6" s="802"/>
      <c r="AJ6" s="802"/>
      <c r="AK6" s="802"/>
      <c r="AL6" s="802"/>
      <c r="AM6" s="802"/>
      <c r="AN6" s="802"/>
      <c r="AO6" s="802"/>
      <c r="AP6" s="802"/>
      <c r="AQ6" s="803"/>
      <c r="AR6" s="793" t="s">
        <v>496</v>
      </c>
      <c r="AS6" s="794"/>
    </row>
    <row r="7" spans="2:45" ht="17.25">
      <c r="B7" s="6"/>
      <c r="C7" s="6"/>
      <c r="D7" s="12"/>
      <c r="E7" s="6"/>
      <c r="F7" s="6"/>
      <c r="G7" s="6"/>
      <c r="H7" s="6"/>
      <c r="I7" s="6"/>
      <c r="J7" s="10"/>
      <c r="AR7" s="809"/>
      <c r="AS7" s="810"/>
    </row>
    <row r="8" spans="2:45" ht="13.5">
      <c r="B8" s="104"/>
      <c r="C8" s="105"/>
      <c r="D8" s="105"/>
      <c r="E8" s="105"/>
      <c r="F8" s="105"/>
      <c r="G8" s="105"/>
      <c r="H8" s="105"/>
      <c r="I8" s="105"/>
      <c r="J8" s="105"/>
      <c r="K8" s="105"/>
      <c r="L8" s="105"/>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05"/>
      <c r="AP8" s="105"/>
      <c r="AQ8" s="811"/>
      <c r="AR8" s="812"/>
      <c r="AS8" s="813"/>
    </row>
    <row r="9" spans="2:45" ht="15.75">
      <c r="B9" s="825" t="s">
        <v>431</v>
      </c>
      <c r="C9" s="782" t="s">
        <v>430</v>
      </c>
      <c r="D9" s="782" t="s">
        <v>459</v>
      </c>
      <c r="E9" s="782" t="s">
        <v>462</v>
      </c>
      <c r="F9" s="782" t="s">
        <v>463</v>
      </c>
      <c r="G9" s="782" t="s">
        <v>427</v>
      </c>
      <c r="H9" s="782" t="s">
        <v>421</v>
      </c>
      <c r="I9" s="782" t="s">
        <v>491</v>
      </c>
      <c r="J9" s="782" t="s">
        <v>7</v>
      </c>
      <c r="K9" s="721" t="s">
        <v>346</v>
      </c>
      <c r="L9" s="721"/>
      <c r="M9" s="721"/>
      <c r="N9" s="721"/>
      <c r="O9" s="721"/>
      <c r="P9" s="721"/>
      <c r="Q9" s="721"/>
      <c r="R9" s="721"/>
      <c r="S9" s="721"/>
      <c r="T9" s="721"/>
      <c r="U9" s="721"/>
      <c r="V9" s="721"/>
      <c r="W9" s="721"/>
      <c r="X9" s="721"/>
      <c r="Y9" s="721"/>
      <c r="Z9" s="721"/>
      <c r="AA9" s="721"/>
      <c r="AB9" s="721"/>
      <c r="AC9" s="721"/>
      <c r="AD9" s="721"/>
      <c r="AE9" s="721"/>
      <c r="AF9" s="721"/>
      <c r="AG9" s="721"/>
      <c r="AH9" s="721"/>
      <c r="AI9" s="721"/>
      <c r="AJ9" s="721"/>
      <c r="AK9" s="721"/>
      <c r="AL9" s="721"/>
      <c r="AM9" s="721"/>
      <c r="AN9" s="721"/>
      <c r="AO9" s="721"/>
      <c r="AP9" s="721"/>
      <c r="AQ9" s="823" t="s">
        <v>347</v>
      </c>
      <c r="AR9" s="824" t="s">
        <v>348</v>
      </c>
      <c r="AS9" s="824" t="s">
        <v>378</v>
      </c>
    </row>
    <row r="10" spans="2:45" ht="15.75">
      <c r="B10" s="825"/>
      <c r="C10" s="782"/>
      <c r="D10" s="782"/>
      <c r="E10" s="782"/>
      <c r="F10" s="782"/>
      <c r="G10" s="782"/>
      <c r="H10" s="782"/>
      <c r="I10" s="782"/>
      <c r="J10" s="782"/>
      <c r="K10" s="546" t="s">
        <v>422</v>
      </c>
      <c r="L10" s="546"/>
      <c r="M10" s="546"/>
      <c r="N10" s="546"/>
      <c r="O10" s="546"/>
      <c r="P10" s="546"/>
      <c r="Q10" s="546"/>
      <c r="R10" s="546"/>
      <c r="S10" s="546" t="s">
        <v>423</v>
      </c>
      <c r="T10" s="546"/>
      <c r="U10" s="546"/>
      <c r="V10" s="546"/>
      <c r="W10" s="546"/>
      <c r="X10" s="546"/>
      <c r="Y10" s="546"/>
      <c r="Z10" s="546"/>
      <c r="AA10" s="546" t="s">
        <v>424</v>
      </c>
      <c r="AB10" s="546"/>
      <c r="AC10" s="546"/>
      <c r="AD10" s="546"/>
      <c r="AE10" s="546"/>
      <c r="AF10" s="546"/>
      <c r="AG10" s="546"/>
      <c r="AH10" s="546"/>
      <c r="AI10" s="546" t="s">
        <v>425</v>
      </c>
      <c r="AJ10" s="546"/>
      <c r="AK10" s="546"/>
      <c r="AL10" s="546"/>
      <c r="AM10" s="546"/>
      <c r="AN10" s="546"/>
      <c r="AO10" s="546"/>
      <c r="AP10" s="546"/>
      <c r="AQ10" s="823"/>
      <c r="AR10" s="824"/>
      <c r="AS10" s="824"/>
    </row>
    <row r="11" spans="2:45" ht="15.75">
      <c r="B11" s="825"/>
      <c r="C11" s="782"/>
      <c r="D11" s="782"/>
      <c r="E11" s="782"/>
      <c r="F11" s="782"/>
      <c r="G11" s="782"/>
      <c r="H11" s="782"/>
      <c r="I11" s="782"/>
      <c r="J11" s="782"/>
      <c r="K11" s="546" t="s">
        <v>353</v>
      </c>
      <c r="L11" s="546"/>
      <c r="M11" s="546" t="s">
        <v>354</v>
      </c>
      <c r="N11" s="546"/>
      <c r="O11" s="784" t="s">
        <v>355</v>
      </c>
      <c r="P11" s="785"/>
      <c r="Q11" s="786" t="s">
        <v>356</v>
      </c>
      <c r="R11" s="787"/>
      <c r="S11" s="546" t="s">
        <v>429</v>
      </c>
      <c r="T11" s="546"/>
      <c r="U11" s="546" t="s">
        <v>358</v>
      </c>
      <c r="V11" s="546"/>
      <c r="W11" s="546" t="s">
        <v>359</v>
      </c>
      <c r="X11" s="546"/>
      <c r="Y11" s="786" t="s">
        <v>356</v>
      </c>
      <c r="Z11" s="787"/>
      <c r="AA11" s="546" t="s">
        <v>360</v>
      </c>
      <c r="AB11" s="546"/>
      <c r="AC11" s="546" t="s">
        <v>361</v>
      </c>
      <c r="AD11" s="546"/>
      <c r="AE11" s="546" t="s">
        <v>362</v>
      </c>
      <c r="AF11" s="546"/>
      <c r="AG11" s="786" t="s">
        <v>356</v>
      </c>
      <c r="AH11" s="787"/>
      <c r="AI11" s="546" t="s">
        <v>363</v>
      </c>
      <c r="AJ11" s="546"/>
      <c r="AK11" s="546" t="s">
        <v>364</v>
      </c>
      <c r="AL11" s="546"/>
      <c r="AM11" s="546" t="s">
        <v>365</v>
      </c>
      <c r="AN11" s="546"/>
      <c r="AO11" s="786" t="s">
        <v>426</v>
      </c>
      <c r="AP11" s="787"/>
      <c r="AQ11" s="823"/>
      <c r="AR11" s="824"/>
      <c r="AS11" s="824"/>
    </row>
    <row r="12" spans="2:45" ht="13.5">
      <c r="B12" s="720"/>
      <c r="C12" s="783"/>
      <c r="D12" s="783"/>
      <c r="E12" s="783"/>
      <c r="F12" s="783"/>
      <c r="G12" s="783"/>
      <c r="H12" s="783"/>
      <c r="I12" s="783"/>
      <c r="J12" s="783"/>
      <c r="K12" s="116" t="s">
        <v>366</v>
      </c>
      <c r="L12" s="117" t="s">
        <v>367</v>
      </c>
      <c r="M12" s="116" t="s">
        <v>366</v>
      </c>
      <c r="N12" s="117" t="s">
        <v>367</v>
      </c>
      <c r="O12" s="116" t="s">
        <v>366</v>
      </c>
      <c r="P12" s="117" t="s">
        <v>367</v>
      </c>
      <c r="Q12" s="118" t="s">
        <v>366</v>
      </c>
      <c r="R12" s="119" t="s">
        <v>367</v>
      </c>
      <c r="S12" s="116" t="s">
        <v>366</v>
      </c>
      <c r="T12" s="117" t="s">
        <v>367</v>
      </c>
      <c r="U12" s="116" t="s">
        <v>366</v>
      </c>
      <c r="V12" s="117" t="s">
        <v>367</v>
      </c>
      <c r="W12" s="116" t="s">
        <v>366</v>
      </c>
      <c r="X12" s="117" t="s">
        <v>367</v>
      </c>
      <c r="Y12" s="118" t="s">
        <v>366</v>
      </c>
      <c r="Z12" s="119" t="s">
        <v>367</v>
      </c>
      <c r="AA12" s="116" t="s">
        <v>366</v>
      </c>
      <c r="AB12" s="117" t="s">
        <v>367</v>
      </c>
      <c r="AC12" s="116" t="s">
        <v>366</v>
      </c>
      <c r="AD12" s="117" t="s">
        <v>367</v>
      </c>
      <c r="AE12" s="116" t="s">
        <v>366</v>
      </c>
      <c r="AF12" s="117" t="s">
        <v>367</v>
      </c>
      <c r="AG12" s="118" t="s">
        <v>366</v>
      </c>
      <c r="AH12" s="119" t="s">
        <v>367</v>
      </c>
      <c r="AI12" s="116" t="s">
        <v>366</v>
      </c>
      <c r="AJ12" s="117" t="s">
        <v>367</v>
      </c>
      <c r="AK12" s="116" t="s">
        <v>366</v>
      </c>
      <c r="AL12" s="117" t="s">
        <v>367</v>
      </c>
      <c r="AM12" s="116" t="s">
        <v>366</v>
      </c>
      <c r="AN12" s="117" t="s">
        <v>367</v>
      </c>
      <c r="AO12" s="118" t="s">
        <v>366</v>
      </c>
      <c r="AP12" s="119" t="s">
        <v>367</v>
      </c>
      <c r="AQ12" s="823"/>
      <c r="AR12" s="824"/>
      <c r="AS12" s="824"/>
    </row>
    <row r="13" spans="2:45" ht="71.25" customHeight="1">
      <c r="B13" s="938" t="s">
        <v>630</v>
      </c>
      <c r="C13" s="730" t="s">
        <v>879</v>
      </c>
      <c r="D13" s="405">
        <v>8</v>
      </c>
      <c r="E13" s="426" t="s">
        <v>613</v>
      </c>
      <c r="F13" s="427" t="s">
        <v>614</v>
      </c>
      <c r="G13" s="428">
        <v>8</v>
      </c>
      <c r="H13" s="427" t="s">
        <v>615</v>
      </c>
      <c r="I13" s="429" t="s">
        <v>616</v>
      </c>
      <c r="J13" s="430" t="s">
        <v>998</v>
      </c>
      <c r="K13" s="300">
        <v>0</v>
      </c>
      <c r="L13" s="166"/>
      <c r="M13" s="300">
        <v>0</v>
      </c>
      <c r="N13" s="166"/>
      <c r="O13" s="300">
        <v>0</v>
      </c>
      <c r="P13" s="166"/>
      <c r="Q13" s="158">
        <f>K13+M13+O13</f>
        <v>0</v>
      </c>
      <c r="R13" s="158">
        <f>L13+N13+P13</f>
        <v>0</v>
      </c>
      <c r="S13" s="300">
        <v>0</v>
      </c>
      <c r="T13" s="166"/>
      <c r="U13" s="300">
        <v>1</v>
      </c>
      <c r="V13" s="166"/>
      <c r="W13" s="300">
        <v>1</v>
      </c>
      <c r="X13" s="166"/>
      <c r="Y13" s="158">
        <f>S13+U13+W13</f>
        <v>2</v>
      </c>
      <c r="Z13" s="158">
        <f>T13+V13+X13</f>
        <v>0</v>
      </c>
      <c r="AA13" s="300">
        <v>1</v>
      </c>
      <c r="AB13" s="166"/>
      <c r="AC13" s="300">
        <v>1</v>
      </c>
      <c r="AD13" s="166"/>
      <c r="AE13" s="301">
        <v>1</v>
      </c>
      <c r="AF13" s="166"/>
      <c r="AG13" s="158">
        <f>AA13+AC13+AE13</f>
        <v>3</v>
      </c>
      <c r="AH13" s="158">
        <f>AB13+AD13+AF13</f>
        <v>0</v>
      </c>
      <c r="AI13" s="300">
        <v>1</v>
      </c>
      <c r="AJ13" s="166"/>
      <c r="AK13" s="300">
        <v>1</v>
      </c>
      <c r="AL13" s="166"/>
      <c r="AM13" s="300">
        <v>1</v>
      </c>
      <c r="AN13" s="166"/>
      <c r="AO13" s="158">
        <f>AI13+AK13+AM13</f>
        <v>3</v>
      </c>
      <c r="AP13" s="158">
        <f>AJ13+AL13+AN13</f>
        <v>0</v>
      </c>
      <c r="AQ13" s="111">
        <f>Q13+Y13+AG13+AO13</f>
        <v>8</v>
      </c>
      <c r="AR13" s="169">
        <f>R13+Z13+AH13+AP13</f>
        <v>0</v>
      </c>
      <c r="AS13" s="159">
        <f>IF(AND(AR13&gt;0,AQ13&gt;0),AR13/AQ13,0)</f>
        <v>0</v>
      </c>
    </row>
    <row r="14" spans="2:45" ht="60">
      <c r="B14" s="939"/>
      <c r="C14" s="842"/>
      <c r="D14" s="405">
        <v>4</v>
      </c>
      <c r="E14" s="426" t="s">
        <v>1019</v>
      </c>
      <c r="F14" s="427" t="s">
        <v>618</v>
      </c>
      <c r="G14" s="428">
        <v>4</v>
      </c>
      <c r="H14" s="427" t="s">
        <v>619</v>
      </c>
      <c r="I14" s="429" t="s">
        <v>620</v>
      </c>
      <c r="J14" s="430" t="s">
        <v>998</v>
      </c>
      <c r="K14" s="300">
        <v>0</v>
      </c>
      <c r="L14" s="166"/>
      <c r="M14" s="300">
        <v>0</v>
      </c>
      <c r="N14" s="166"/>
      <c r="O14" s="300">
        <v>0</v>
      </c>
      <c r="P14" s="166"/>
      <c r="Q14" s="158">
        <f t="shared" ref="Q14:R17" si="0">K14+M14+O14</f>
        <v>0</v>
      </c>
      <c r="R14" s="158">
        <f t="shared" si="0"/>
        <v>0</v>
      </c>
      <c r="S14" s="300">
        <v>0</v>
      </c>
      <c r="T14" s="166"/>
      <c r="U14" s="300">
        <v>0</v>
      </c>
      <c r="V14" s="166"/>
      <c r="W14" s="300">
        <v>0</v>
      </c>
      <c r="X14" s="166"/>
      <c r="Y14" s="158">
        <f t="shared" ref="Y14:Z17" si="1">S14+U14+W14</f>
        <v>0</v>
      </c>
      <c r="Z14" s="158">
        <f t="shared" si="1"/>
        <v>0</v>
      </c>
      <c r="AA14" s="300">
        <v>0</v>
      </c>
      <c r="AB14" s="166"/>
      <c r="AC14" s="300">
        <v>0</v>
      </c>
      <c r="AD14" s="166"/>
      <c r="AE14" s="301">
        <v>1</v>
      </c>
      <c r="AF14" s="166"/>
      <c r="AG14" s="158">
        <f t="shared" ref="AG14:AH17" si="2">AA14+AC14+AE14</f>
        <v>1</v>
      </c>
      <c r="AH14" s="158">
        <f t="shared" si="2"/>
        <v>0</v>
      </c>
      <c r="AI14" s="300">
        <v>1</v>
      </c>
      <c r="AJ14" s="166"/>
      <c r="AK14" s="300">
        <v>1</v>
      </c>
      <c r="AL14" s="166"/>
      <c r="AM14" s="300">
        <v>1</v>
      </c>
      <c r="AN14" s="166"/>
      <c r="AO14" s="158">
        <f t="shared" ref="AO14:AP17" si="3">AI14+AK14+AM14</f>
        <v>3</v>
      </c>
      <c r="AP14" s="158">
        <f t="shared" si="3"/>
        <v>0</v>
      </c>
      <c r="AQ14" s="111">
        <f t="shared" ref="AQ14:AR17" si="4">Q14+Y14+AG14+AO14</f>
        <v>4</v>
      </c>
      <c r="AR14" s="169">
        <f t="shared" si="4"/>
        <v>0</v>
      </c>
      <c r="AS14" s="159">
        <f>IF(AND(AR14&gt;0,AQ14&gt;0),AR14/AQ14,0)</f>
        <v>0</v>
      </c>
    </row>
    <row r="15" spans="2:45" ht="99.75">
      <c r="B15" s="939"/>
      <c r="C15" s="405" t="s">
        <v>880</v>
      </c>
      <c r="D15" s="405">
        <v>8</v>
      </c>
      <c r="E15" s="426" t="s">
        <v>621</v>
      </c>
      <c r="F15" s="427" t="s">
        <v>622</v>
      </c>
      <c r="G15" s="428">
        <v>8</v>
      </c>
      <c r="H15" s="427" t="s">
        <v>623</v>
      </c>
      <c r="I15" s="429" t="s">
        <v>624</v>
      </c>
      <c r="J15" s="430" t="s">
        <v>998</v>
      </c>
      <c r="K15" s="300">
        <v>0</v>
      </c>
      <c r="L15" s="166"/>
      <c r="M15" s="300">
        <v>0</v>
      </c>
      <c r="N15" s="166"/>
      <c r="O15" s="300">
        <v>0</v>
      </c>
      <c r="P15" s="166"/>
      <c r="Q15" s="158">
        <f t="shared" si="0"/>
        <v>0</v>
      </c>
      <c r="R15" s="158">
        <f t="shared" si="0"/>
        <v>0</v>
      </c>
      <c r="S15" s="300">
        <v>0</v>
      </c>
      <c r="T15" s="166"/>
      <c r="U15" s="300">
        <v>1</v>
      </c>
      <c r="V15" s="166"/>
      <c r="W15" s="300">
        <v>1</v>
      </c>
      <c r="X15" s="166"/>
      <c r="Y15" s="158">
        <f t="shared" si="1"/>
        <v>2</v>
      </c>
      <c r="Z15" s="158">
        <f t="shared" si="1"/>
        <v>0</v>
      </c>
      <c r="AA15" s="300">
        <v>1</v>
      </c>
      <c r="AB15" s="166"/>
      <c r="AC15" s="300">
        <v>1</v>
      </c>
      <c r="AD15" s="166"/>
      <c r="AE15" s="301">
        <v>1</v>
      </c>
      <c r="AF15" s="166"/>
      <c r="AG15" s="158">
        <f t="shared" si="2"/>
        <v>3</v>
      </c>
      <c r="AH15" s="158">
        <f t="shared" si="2"/>
        <v>0</v>
      </c>
      <c r="AI15" s="300">
        <v>1</v>
      </c>
      <c r="AJ15" s="166"/>
      <c r="AK15" s="300">
        <v>1</v>
      </c>
      <c r="AL15" s="166"/>
      <c r="AM15" s="300">
        <v>1</v>
      </c>
      <c r="AN15" s="166"/>
      <c r="AO15" s="158">
        <f t="shared" si="3"/>
        <v>3</v>
      </c>
      <c r="AP15" s="158">
        <f t="shared" si="3"/>
        <v>0</v>
      </c>
      <c r="AQ15" s="111">
        <f t="shared" si="4"/>
        <v>8</v>
      </c>
      <c r="AR15" s="169">
        <f t="shared" si="4"/>
        <v>0</v>
      </c>
      <c r="AS15" s="159">
        <f>IF(AND(AR15&gt;0,AQ15&gt;0),AR15/AQ15,0)</f>
        <v>0</v>
      </c>
    </row>
    <row r="16" spans="2:45" ht="128.25">
      <c r="B16" s="940"/>
      <c r="C16" s="405" t="s">
        <v>881</v>
      </c>
      <c r="D16" s="405">
        <v>230</v>
      </c>
      <c r="E16" s="426" t="s">
        <v>625</v>
      </c>
      <c r="F16" s="427" t="s">
        <v>626</v>
      </c>
      <c r="G16" s="428">
        <v>200</v>
      </c>
      <c r="H16" s="427" t="s">
        <v>627</v>
      </c>
      <c r="I16" s="429" t="s">
        <v>628</v>
      </c>
      <c r="J16" s="430" t="s">
        <v>998</v>
      </c>
      <c r="K16" s="300">
        <v>5</v>
      </c>
      <c r="L16" s="166"/>
      <c r="M16" s="300">
        <v>10</v>
      </c>
      <c r="N16" s="166"/>
      <c r="O16" s="300">
        <v>12</v>
      </c>
      <c r="P16" s="166"/>
      <c r="Q16" s="162">
        <f t="shared" si="0"/>
        <v>27</v>
      </c>
      <c r="R16" s="162">
        <f t="shared" si="0"/>
        <v>0</v>
      </c>
      <c r="S16" s="300">
        <v>19</v>
      </c>
      <c r="T16" s="166"/>
      <c r="U16" s="300">
        <v>21</v>
      </c>
      <c r="V16" s="166"/>
      <c r="W16" s="300">
        <v>20</v>
      </c>
      <c r="X16" s="166"/>
      <c r="Y16" s="162">
        <f t="shared" si="1"/>
        <v>60</v>
      </c>
      <c r="Z16" s="162">
        <f t="shared" si="1"/>
        <v>0</v>
      </c>
      <c r="AA16" s="300">
        <v>20</v>
      </c>
      <c r="AB16" s="166"/>
      <c r="AC16" s="300">
        <v>23</v>
      </c>
      <c r="AD16" s="166"/>
      <c r="AE16" s="301">
        <v>28</v>
      </c>
      <c r="AF16" s="166"/>
      <c r="AG16" s="162">
        <f t="shared" si="2"/>
        <v>71</v>
      </c>
      <c r="AH16" s="162">
        <f t="shared" si="2"/>
        <v>0</v>
      </c>
      <c r="AI16" s="300">
        <v>30</v>
      </c>
      <c r="AJ16" s="166"/>
      <c r="AK16" s="300">
        <v>32</v>
      </c>
      <c r="AL16" s="166"/>
      <c r="AM16" s="300">
        <v>10</v>
      </c>
      <c r="AN16" s="166"/>
      <c r="AO16" s="162">
        <f t="shared" si="3"/>
        <v>72</v>
      </c>
      <c r="AP16" s="162">
        <f t="shared" si="3"/>
        <v>0</v>
      </c>
      <c r="AQ16" s="106">
        <f t="shared" si="4"/>
        <v>230</v>
      </c>
      <c r="AR16" s="170">
        <f t="shared" si="4"/>
        <v>0</v>
      </c>
      <c r="AS16" s="159">
        <f>IF(AND(AR16&gt;0,AQ16&gt;0),AR16/AQ16,0)</f>
        <v>0</v>
      </c>
    </row>
    <row r="17" spans="2:45" ht="23.25" hidden="1">
      <c r="B17" s="199"/>
      <c r="C17" s="184"/>
      <c r="D17" s="171"/>
      <c r="E17" s="185"/>
      <c r="F17" s="186"/>
      <c r="G17" s="195"/>
      <c r="H17" s="196"/>
      <c r="I17" s="197"/>
      <c r="J17" s="198"/>
      <c r="K17" s="166">
        <v>0</v>
      </c>
      <c r="L17" s="166">
        <v>0</v>
      </c>
      <c r="M17" s="166">
        <v>0</v>
      </c>
      <c r="N17" s="166">
        <v>0</v>
      </c>
      <c r="O17" s="166">
        <v>0</v>
      </c>
      <c r="P17" s="166">
        <v>0</v>
      </c>
      <c r="Q17" s="172">
        <f t="shared" si="0"/>
        <v>0</v>
      </c>
      <c r="R17" s="172">
        <f t="shared" si="0"/>
        <v>0</v>
      </c>
      <c r="S17" s="166">
        <v>0</v>
      </c>
      <c r="T17" s="166">
        <v>0</v>
      </c>
      <c r="U17" s="166">
        <v>0</v>
      </c>
      <c r="V17" s="166">
        <v>0</v>
      </c>
      <c r="W17" s="166">
        <v>0</v>
      </c>
      <c r="X17" s="166">
        <v>0</v>
      </c>
      <c r="Y17" s="172">
        <f t="shared" si="1"/>
        <v>0</v>
      </c>
      <c r="Z17" s="172">
        <f t="shared" si="1"/>
        <v>0</v>
      </c>
      <c r="AA17" s="166">
        <v>0</v>
      </c>
      <c r="AB17" s="166">
        <v>0</v>
      </c>
      <c r="AC17" s="166">
        <v>0</v>
      </c>
      <c r="AD17" s="166">
        <v>0</v>
      </c>
      <c r="AE17" s="168">
        <v>0</v>
      </c>
      <c r="AF17" s="168">
        <v>0</v>
      </c>
      <c r="AG17" s="172">
        <f t="shared" si="2"/>
        <v>0</v>
      </c>
      <c r="AH17" s="172">
        <f t="shared" si="2"/>
        <v>0</v>
      </c>
      <c r="AI17" s="166">
        <v>0</v>
      </c>
      <c r="AJ17" s="166">
        <v>0</v>
      </c>
      <c r="AK17" s="166">
        <v>0</v>
      </c>
      <c r="AL17" s="166">
        <v>0</v>
      </c>
      <c r="AM17" s="166">
        <v>0</v>
      </c>
      <c r="AN17" s="166">
        <v>0</v>
      </c>
      <c r="AO17" s="172">
        <f t="shared" si="3"/>
        <v>0</v>
      </c>
      <c r="AP17" s="172">
        <f t="shared" si="3"/>
        <v>0</v>
      </c>
      <c r="AQ17" s="191">
        <f t="shared" si="4"/>
        <v>0</v>
      </c>
      <c r="AR17" s="192">
        <f t="shared" si="4"/>
        <v>0</v>
      </c>
      <c r="AS17" s="190">
        <f>IF(AND(AR17&gt;0,AQ17&gt;0),AR17/AQ17,0)</f>
        <v>0</v>
      </c>
    </row>
    <row r="18" spans="2:45" ht="23.25">
      <c r="B18" s="820" t="s">
        <v>377</v>
      </c>
      <c r="C18" s="821"/>
      <c r="D18" s="821"/>
      <c r="E18" s="821"/>
      <c r="F18" s="821"/>
      <c r="G18" s="821"/>
      <c r="H18" s="821"/>
      <c r="I18" s="821"/>
      <c r="J18" s="821"/>
      <c r="K18" s="821"/>
      <c r="L18" s="821"/>
      <c r="M18" s="821"/>
      <c r="N18" s="821"/>
      <c r="O18" s="821"/>
      <c r="P18" s="821"/>
      <c r="Q18" s="821"/>
      <c r="R18" s="821"/>
      <c r="S18" s="821"/>
      <c r="T18" s="821"/>
      <c r="U18" s="821"/>
      <c r="V18" s="821"/>
      <c r="W18" s="821"/>
      <c r="X18" s="821"/>
      <c r="Y18" s="821"/>
      <c r="Z18" s="821"/>
      <c r="AA18" s="821"/>
      <c r="AB18" s="821"/>
      <c r="AC18" s="821"/>
      <c r="AD18" s="821"/>
      <c r="AE18" s="821"/>
      <c r="AF18" s="821"/>
      <c r="AG18" s="821"/>
      <c r="AH18" s="821"/>
      <c r="AI18" s="821"/>
      <c r="AJ18" s="821"/>
      <c r="AK18" s="821"/>
      <c r="AL18" s="821"/>
      <c r="AM18" s="821"/>
      <c r="AN18" s="821"/>
      <c r="AO18" s="821"/>
      <c r="AP18" s="821"/>
      <c r="AQ18" s="821"/>
      <c r="AR18" s="822"/>
      <c r="AS18" s="108">
        <f>AVERAGE(AS13:AS17)</f>
        <v>0</v>
      </c>
    </row>
    <row r="19" spans="2:45" ht="17.25">
      <c r="B19" s="7"/>
      <c r="C19" s="7"/>
      <c r="D19" s="13"/>
      <c r="E19" s="7"/>
      <c r="F19" s="7"/>
      <c r="G19" s="7"/>
      <c r="H19" s="7"/>
      <c r="I19" s="7"/>
      <c r="J19" s="8"/>
    </row>
    <row r="20" spans="2:45" ht="15.75">
      <c r="B20" s="148" t="s">
        <v>185</v>
      </c>
      <c r="C20" s="840"/>
      <c r="D20" s="805"/>
      <c r="E20" s="805"/>
      <c r="F20" s="805"/>
      <c r="G20" s="805"/>
      <c r="H20" s="805"/>
      <c r="I20" s="805"/>
      <c r="J20" s="806"/>
    </row>
    <row r="21" spans="2:45" ht="17.25">
      <c r="B21" s="7"/>
      <c r="C21" s="528"/>
      <c r="D21" s="528"/>
      <c r="E21" s="528"/>
      <c r="F21" s="528"/>
      <c r="G21" s="528"/>
      <c r="H21" s="528"/>
      <c r="I21" s="528"/>
      <c r="J21" s="528"/>
    </row>
    <row r="22" spans="2:45" ht="31.5">
      <c r="B22" s="149" t="s">
        <v>428</v>
      </c>
      <c r="C22" s="747" t="s">
        <v>977</v>
      </c>
      <c r="D22" s="748"/>
      <c r="E22" s="7"/>
      <c r="F22" s="7"/>
      <c r="G22" s="147" t="s">
        <v>372</v>
      </c>
      <c r="H22" s="834" t="s">
        <v>999</v>
      </c>
      <c r="I22" s="835"/>
      <c r="J22" s="835"/>
    </row>
    <row r="23" spans="2:45" ht="17.25">
      <c r="B23" s="7"/>
      <c r="C23" s="7"/>
      <c r="D23" s="13"/>
      <c r="E23" s="7"/>
      <c r="F23" s="7"/>
      <c r="G23" s="7"/>
      <c r="H23" s="7"/>
      <c r="I23" s="7"/>
      <c r="J23" s="8"/>
    </row>
    <row r="24" spans="2:45" ht="17.25">
      <c r="B24" s="7"/>
      <c r="C24" s="7"/>
      <c r="D24" s="13"/>
      <c r="E24" s="7"/>
      <c r="F24" s="7"/>
      <c r="G24" s="7"/>
      <c r="H24" s="7"/>
      <c r="I24" s="7"/>
      <c r="J24" s="8"/>
    </row>
    <row r="25" spans="2:45" ht="17.25">
      <c r="B25" s="7"/>
      <c r="C25" s="7"/>
      <c r="D25" s="13"/>
      <c r="E25" s="7"/>
      <c r="F25" s="7"/>
      <c r="G25" s="7"/>
      <c r="H25" s="7"/>
      <c r="I25" s="7"/>
      <c r="J25" s="8"/>
    </row>
    <row r="26" spans="2:45" ht="17.25">
      <c r="B26" s="7"/>
      <c r="C26" s="7"/>
      <c r="D26" s="13"/>
      <c r="E26" s="516"/>
      <c r="F26" s="516"/>
      <c r="G26" s="516"/>
      <c r="H26" s="516"/>
      <c r="I26" s="177"/>
      <c r="J26" s="7"/>
    </row>
    <row r="27" spans="2:45" ht="17.25">
      <c r="B27" s="7"/>
      <c r="C27" s="7"/>
      <c r="D27" s="13"/>
      <c r="E27" s="7"/>
      <c r="F27" s="7"/>
      <c r="G27" s="8"/>
      <c r="H27" s="7"/>
      <c r="I27" s="7"/>
      <c r="J27" s="7"/>
    </row>
    <row r="28" spans="2:45" ht="17.25">
      <c r="B28" s="7"/>
      <c r="C28" s="7"/>
      <c r="D28" s="13"/>
      <c r="E28" s="516"/>
      <c r="F28" s="516"/>
      <c r="G28" s="516"/>
      <c r="H28" s="516"/>
      <c r="I28" s="177"/>
      <c r="J28" s="7"/>
    </row>
    <row r="29" spans="2:45" ht="17.25">
      <c r="B29" s="7"/>
      <c r="C29" s="7"/>
      <c r="D29" s="13"/>
      <c r="E29" s="7"/>
      <c r="F29" s="7"/>
      <c r="G29" s="8"/>
      <c r="H29" s="7"/>
      <c r="I29" s="7"/>
      <c r="J29" s="7"/>
    </row>
    <row r="30" spans="2:45" ht="17.25">
      <c r="B30" s="7"/>
      <c r="C30" s="7"/>
      <c r="D30" s="13"/>
      <c r="E30" s="516"/>
      <c r="F30" s="516"/>
      <c r="G30" s="516"/>
      <c r="H30" s="516"/>
      <c r="I30" s="177"/>
      <c r="J30" s="7"/>
    </row>
  </sheetData>
  <sheetProtection algorithmName="SHA-512" hashValue="LuTf08rzNpu3CWVdIlJTTC4UWg/0zdSH1O/+VPdktSc/TNRfOJp1eX5HsQJu0EcrTywnqe+7SYKKDU9+6FvGjQ==" saltValue="1bnOHe42upgI9bJF9Exdug==" spinCount="100000" sheet="1" objects="1" scenarios="1" formatCells="0" formatColumns="0" formatRows="0"/>
  <mergeCells count="50">
    <mergeCell ref="AR7:AS7"/>
    <mergeCell ref="B2:B6"/>
    <mergeCell ref="C2:AQ6"/>
    <mergeCell ref="AR2:AS2"/>
    <mergeCell ref="AR5:AS5"/>
    <mergeCell ref="AR6:AS6"/>
    <mergeCell ref="AQ8:AS8"/>
    <mergeCell ref="B9:B12"/>
    <mergeCell ref="C9:C12"/>
    <mergeCell ref="D9:D12"/>
    <mergeCell ref="E9:E12"/>
    <mergeCell ref="F9:F12"/>
    <mergeCell ref="G9:G12"/>
    <mergeCell ref="H9:H12"/>
    <mergeCell ref="I9:I12"/>
    <mergeCell ref="J9:J12"/>
    <mergeCell ref="AR9:AR12"/>
    <mergeCell ref="AS9:AS12"/>
    <mergeCell ref="K10:R10"/>
    <mergeCell ref="S10:Z10"/>
    <mergeCell ref="AA10:AH10"/>
    <mergeCell ref="AI10:AP10"/>
    <mergeCell ref="K9:AP9"/>
    <mergeCell ref="AQ9:AQ12"/>
    <mergeCell ref="E30:H30"/>
    <mergeCell ref="AM11:AN11"/>
    <mergeCell ref="AO11:AP11"/>
    <mergeCell ref="C21:J21"/>
    <mergeCell ref="C22:D22"/>
    <mergeCell ref="H22:J22"/>
    <mergeCell ref="E26:H26"/>
    <mergeCell ref="E28:H28"/>
    <mergeCell ref="K11:L11"/>
    <mergeCell ref="M11:N11"/>
    <mergeCell ref="U11:V11"/>
    <mergeCell ref="W11:X11"/>
    <mergeCell ref="Y11:Z11"/>
    <mergeCell ref="C13:C14"/>
    <mergeCell ref="B18:AR18"/>
    <mergeCell ref="C20:J20"/>
    <mergeCell ref="B13:B16"/>
    <mergeCell ref="AA11:AB11"/>
    <mergeCell ref="AC11:AD11"/>
    <mergeCell ref="AE11:AF11"/>
    <mergeCell ref="AG11:AH11"/>
    <mergeCell ref="AI11:AJ11"/>
    <mergeCell ref="AK11:AL11"/>
    <mergeCell ref="O11:P11"/>
    <mergeCell ref="Q11:R11"/>
    <mergeCell ref="S11:T11"/>
  </mergeCells>
  <conditionalFormatting sqref="AS13">
    <cfRule type="cellIs" dxfId="23" priority="4" operator="between">
      <formula>0.7</formula>
      <formula>1</formula>
    </cfRule>
    <cfRule type="cellIs" dxfId="22" priority="5" operator="between">
      <formula>0.51</formula>
      <formula>0.69</formula>
    </cfRule>
    <cfRule type="cellIs" dxfId="21" priority="6" operator="between">
      <formula>0</formula>
      <formula>0.5</formula>
    </cfRule>
  </conditionalFormatting>
  <conditionalFormatting sqref="AS14:AS17">
    <cfRule type="cellIs" dxfId="20" priority="1" operator="between">
      <formula>0.7</formula>
      <formula>1</formula>
    </cfRule>
    <cfRule type="cellIs" dxfId="19" priority="2" operator="between">
      <formula>0.51</formula>
      <formula>0.69</formula>
    </cfRule>
    <cfRule type="cellIs" dxfId="18" priority="3" operator="between">
      <formula>0</formula>
      <formula>0.5</formula>
    </cfRule>
  </conditionalFormatting>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AS37"/>
  <sheetViews>
    <sheetView showGridLines="0" tabSelected="1" zoomScale="55" zoomScaleNormal="55" workbookViewId="0">
      <selection activeCell="C13" sqref="C13"/>
    </sheetView>
  </sheetViews>
  <sheetFormatPr baseColWidth="10" defaultColWidth="17.28515625" defaultRowHeight="15" customHeight="1"/>
  <cols>
    <col min="1" max="1" width="4.28515625" style="5" customWidth="1"/>
    <col min="2" max="2" width="28.42578125" style="9" customWidth="1"/>
    <col min="3" max="3" width="28.5703125" style="9" customWidth="1"/>
    <col min="4" max="4" width="21.42578125" style="14" customWidth="1"/>
    <col min="5" max="7" width="21.42578125" style="9" customWidth="1"/>
    <col min="8" max="8" width="28.5703125" style="9" customWidth="1"/>
    <col min="9" max="9" width="50" style="9" customWidth="1"/>
    <col min="10" max="10" width="28.5703125" style="11" customWidth="1"/>
    <col min="11" max="42" width="14.28515625" style="5" customWidth="1"/>
    <col min="43" max="43" width="14.85546875" style="5" customWidth="1"/>
    <col min="44" max="45" width="15" style="5" customWidth="1"/>
    <col min="46" max="16384" width="17.28515625" style="5"/>
  </cols>
  <sheetData>
    <row r="1" spans="2:45" ht="18" thickBot="1"/>
    <row r="2" spans="2:45" ht="15.75">
      <c r="B2" s="788"/>
      <c r="C2" s="795" t="s">
        <v>455</v>
      </c>
      <c r="D2" s="796"/>
      <c r="E2" s="796"/>
      <c r="F2" s="796"/>
      <c r="G2" s="796"/>
      <c r="H2" s="796"/>
      <c r="I2" s="796"/>
      <c r="J2" s="796"/>
      <c r="K2" s="796"/>
      <c r="L2" s="796"/>
      <c r="M2" s="796"/>
      <c r="N2" s="796"/>
      <c r="O2" s="796"/>
      <c r="P2" s="796"/>
      <c r="Q2" s="796"/>
      <c r="R2" s="796"/>
      <c r="S2" s="796"/>
      <c r="T2" s="796"/>
      <c r="U2" s="796"/>
      <c r="V2" s="796"/>
      <c r="W2" s="796"/>
      <c r="X2" s="796"/>
      <c r="Y2" s="796"/>
      <c r="Z2" s="796"/>
      <c r="AA2" s="796"/>
      <c r="AB2" s="796"/>
      <c r="AC2" s="796"/>
      <c r="AD2" s="796"/>
      <c r="AE2" s="796"/>
      <c r="AF2" s="796"/>
      <c r="AG2" s="796"/>
      <c r="AH2" s="796"/>
      <c r="AI2" s="796"/>
      <c r="AJ2" s="796"/>
      <c r="AK2" s="796"/>
      <c r="AL2" s="796"/>
      <c r="AM2" s="796"/>
      <c r="AN2" s="796"/>
      <c r="AO2" s="796"/>
      <c r="AP2" s="796"/>
      <c r="AQ2" s="797"/>
      <c r="AR2" s="807" t="s">
        <v>435</v>
      </c>
      <c r="AS2" s="808"/>
    </row>
    <row r="3" spans="2:45" ht="15.75">
      <c r="B3" s="789"/>
      <c r="C3" s="826"/>
      <c r="D3" s="799"/>
      <c r="E3" s="799"/>
      <c r="F3" s="799"/>
      <c r="G3" s="799"/>
      <c r="H3" s="799"/>
      <c r="I3" s="799"/>
      <c r="J3" s="799"/>
      <c r="K3" s="799"/>
      <c r="L3" s="799"/>
      <c r="M3" s="799"/>
      <c r="N3" s="799"/>
      <c r="O3" s="799"/>
      <c r="P3" s="799"/>
      <c r="Q3" s="799"/>
      <c r="R3" s="799"/>
      <c r="S3" s="799"/>
      <c r="T3" s="799"/>
      <c r="U3" s="799"/>
      <c r="V3" s="799"/>
      <c r="W3" s="799"/>
      <c r="X3" s="799"/>
      <c r="Y3" s="799"/>
      <c r="Z3" s="799"/>
      <c r="AA3" s="799"/>
      <c r="AB3" s="799"/>
      <c r="AC3" s="799"/>
      <c r="AD3" s="799"/>
      <c r="AE3" s="799"/>
      <c r="AF3" s="799"/>
      <c r="AG3" s="799"/>
      <c r="AH3" s="799"/>
      <c r="AI3" s="799"/>
      <c r="AJ3" s="799"/>
      <c r="AK3" s="799"/>
      <c r="AL3" s="799"/>
      <c r="AM3" s="799"/>
      <c r="AN3" s="799"/>
      <c r="AO3" s="799"/>
      <c r="AP3" s="799"/>
      <c r="AQ3" s="800"/>
      <c r="AR3" s="259" t="s">
        <v>432</v>
      </c>
      <c r="AS3" s="260" t="s">
        <v>433</v>
      </c>
    </row>
    <row r="4" spans="2:45">
      <c r="B4" s="789"/>
      <c r="C4" s="826"/>
      <c r="D4" s="799"/>
      <c r="E4" s="799"/>
      <c r="F4" s="799"/>
      <c r="G4" s="799"/>
      <c r="H4" s="799"/>
      <c r="I4" s="799"/>
      <c r="J4" s="799"/>
      <c r="K4" s="799"/>
      <c r="L4" s="799"/>
      <c r="M4" s="799"/>
      <c r="N4" s="799"/>
      <c r="O4" s="799"/>
      <c r="P4" s="799"/>
      <c r="Q4" s="799"/>
      <c r="R4" s="799"/>
      <c r="S4" s="799"/>
      <c r="T4" s="799"/>
      <c r="U4" s="799"/>
      <c r="V4" s="799"/>
      <c r="W4" s="799"/>
      <c r="X4" s="799"/>
      <c r="Y4" s="799"/>
      <c r="Z4" s="799"/>
      <c r="AA4" s="799"/>
      <c r="AB4" s="799"/>
      <c r="AC4" s="799"/>
      <c r="AD4" s="799"/>
      <c r="AE4" s="799"/>
      <c r="AF4" s="799"/>
      <c r="AG4" s="799"/>
      <c r="AH4" s="799"/>
      <c r="AI4" s="799"/>
      <c r="AJ4" s="799"/>
      <c r="AK4" s="799"/>
      <c r="AL4" s="799"/>
      <c r="AM4" s="799"/>
      <c r="AN4" s="799"/>
      <c r="AO4" s="799"/>
      <c r="AP4" s="799"/>
      <c r="AQ4" s="800"/>
      <c r="AR4" s="114">
        <v>3</v>
      </c>
      <c r="AS4" s="115" t="s">
        <v>498</v>
      </c>
    </row>
    <row r="5" spans="2:45" ht="15.75">
      <c r="B5" s="789"/>
      <c r="C5" s="826"/>
      <c r="D5" s="799"/>
      <c r="E5" s="799"/>
      <c r="F5" s="799"/>
      <c r="G5" s="799"/>
      <c r="H5" s="799"/>
      <c r="I5" s="799"/>
      <c r="J5" s="799"/>
      <c r="K5" s="799"/>
      <c r="L5" s="799"/>
      <c r="M5" s="799"/>
      <c r="N5" s="799"/>
      <c r="O5" s="799"/>
      <c r="P5" s="799"/>
      <c r="Q5" s="799"/>
      <c r="R5" s="799"/>
      <c r="S5" s="799"/>
      <c r="T5" s="799"/>
      <c r="U5" s="799"/>
      <c r="V5" s="799"/>
      <c r="W5" s="799"/>
      <c r="X5" s="799"/>
      <c r="Y5" s="799"/>
      <c r="Z5" s="799"/>
      <c r="AA5" s="799"/>
      <c r="AB5" s="799"/>
      <c r="AC5" s="799"/>
      <c r="AD5" s="799"/>
      <c r="AE5" s="799"/>
      <c r="AF5" s="799"/>
      <c r="AG5" s="799"/>
      <c r="AH5" s="799"/>
      <c r="AI5" s="799"/>
      <c r="AJ5" s="799"/>
      <c r="AK5" s="799"/>
      <c r="AL5" s="799"/>
      <c r="AM5" s="799"/>
      <c r="AN5" s="799"/>
      <c r="AO5" s="799"/>
      <c r="AP5" s="799"/>
      <c r="AQ5" s="800"/>
      <c r="AR5" s="827" t="s">
        <v>434</v>
      </c>
      <c r="AS5" s="828"/>
    </row>
    <row r="6" spans="2:45" ht="15.75" thickBot="1">
      <c r="B6" s="790"/>
      <c r="C6" s="801"/>
      <c r="D6" s="802"/>
      <c r="E6" s="802"/>
      <c r="F6" s="802"/>
      <c r="G6" s="802"/>
      <c r="H6" s="802"/>
      <c r="I6" s="802"/>
      <c r="J6" s="802"/>
      <c r="K6" s="802"/>
      <c r="L6" s="802"/>
      <c r="M6" s="802"/>
      <c r="N6" s="802"/>
      <c r="O6" s="802"/>
      <c r="P6" s="802"/>
      <c r="Q6" s="802"/>
      <c r="R6" s="802"/>
      <c r="S6" s="802"/>
      <c r="T6" s="802"/>
      <c r="U6" s="802"/>
      <c r="V6" s="802"/>
      <c r="W6" s="802"/>
      <c r="X6" s="802"/>
      <c r="Y6" s="802"/>
      <c r="Z6" s="802"/>
      <c r="AA6" s="802"/>
      <c r="AB6" s="802"/>
      <c r="AC6" s="802"/>
      <c r="AD6" s="802"/>
      <c r="AE6" s="802"/>
      <c r="AF6" s="802"/>
      <c r="AG6" s="802"/>
      <c r="AH6" s="802"/>
      <c r="AI6" s="802"/>
      <c r="AJ6" s="802"/>
      <c r="AK6" s="802"/>
      <c r="AL6" s="802"/>
      <c r="AM6" s="802"/>
      <c r="AN6" s="802"/>
      <c r="AO6" s="802"/>
      <c r="AP6" s="802"/>
      <c r="AQ6" s="803"/>
      <c r="AR6" s="793" t="s">
        <v>496</v>
      </c>
      <c r="AS6" s="794"/>
    </row>
    <row r="7" spans="2:45" ht="17.25">
      <c r="B7" s="6"/>
      <c r="C7" s="6"/>
      <c r="D7" s="12"/>
      <c r="E7" s="6"/>
      <c r="F7" s="6"/>
      <c r="G7" s="6"/>
      <c r="H7" s="6"/>
      <c r="I7" s="6"/>
      <c r="J7" s="10"/>
      <c r="AR7" s="696"/>
      <c r="AS7" s="697"/>
    </row>
    <row r="8" spans="2:45" ht="13.5">
      <c r="B8" s="104"/>
      <c r="C8" s="105"/>
      <c r="D8" s="105"/>
      <c r="E8" s="105"/>
      <c r="F8" s="105"/>
      <c r="G8" s="105"/>
      <c r="H8" s="105"/>
      <c r="I8" s="105"/>
      <c r="J8" s="105"/>
      <c r="K8" s="105"/>
      <c r="L8" s="105"/>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05"/>
      <c r="AP8" s="105"/>
      <c r="AQ8" s="811"/>
      <c r="AR8" s="812"/>
      <c r="AS8" s="813"/>
    </row>
    <row r="9" spans="2:45" ht="15.75">
      <c r="B9" s="719" t="s">
        <v>431</v>
      </c>
      <c r="C9" s="925" t="s">
        <v>430</v>
      </c>
      <c r="D9" s="925" t="s">
        <v>459</v>
      </c>
      <c r="E9" s="925" t="s">
        <v>462</v>
      </c>
      <c r="F9" s="925" t="s">
        <v>463</v>
      </c>
      <c r="G9" s="925" t="s">
        <v>427</v>
      </c>
      <c r="H9" s="925" t="s">
        <v>421</v>
      </c>
      <c r="I9" s="925" t="s">
        <v>491</v>
      </c>
      <c r="J9" s="925" t="s">
        <v>7</v>
      </c>
      <c r="K9" s="721" t="s">
        <v>346</v>
      </c>
      <c r="L9" s="721"/>
      <c r="M9" s="721"/>
      <c r="N9" s="721"/>
      <c r="O9" s="721"/>
      <c r="P9" s="721"/>
      <c r="Q9" s="721"/>
      <c r="R9" s="721"/>
      <c r="S9" s="721"/>
      <c r="T9" s="721"/>
      <c r="U9" s="721"/>
      <c r="V9" s="721"/>
      <c r="W9" s="721"/>
      <c r="X9" s="721"/>
      <c r="Y9" s="721"/>
      <c r="Z9" s="721"/>
      <c r="AA9" s="721"/>
      <c r="AB9" s="721"/>
      <c r="AC9" s="721"/>
      <c r="AD9" s="721"/>
      <c r="AE9" s="721"/>
      <c r="AF9" s="721"/>
      <c r="AG9" s="721"/>
      <c r="AH9" s="721"/>
      <c r="AI9" s="721"/>
      <c r="AJ9" s="721"/>
      <c r="AK9" s="721"/>
      <c r="AL9" s="721"/>
      <c r="AM9" s="721"/>
      <c r="AN9" s="721"/>
      <c r="AO9" s="721"/>
      <c r="AP9" s="721"/>
      <c r="AQ9" s="722" t="s">
        <v>347</v>
      </c>
      <c r="AR9" s="723" t="s">
        <v>348</v>
      </c>
      <c r="AS9" s="723" t="s">
        <v>378</v>
      </c>
    </row>
    <row r="10" spans="2:45" ht="15.75">
      <c r="B10" s="719"/>
      <c r="C10" s="925"/>
      <c r="D10" s="925"/>
      <c r="E10" s="925"/>
      <c r="F10" s="925"/>
      <c r="G10" s="925"/>
      <c r="H10" s="925"/>
      <c r="I10" s="925"/>
      <c r="J10" s="925"/>
      <c r="K10" s="724" t="s">
        <v>422</v>
      </c>
      <c r="L10" s="724"/>
      <c r="M10" s="724"/>
      <c r="N10" s="724"/>
      <c r="O10" s="724"/>
      <c r="P10" s="724"/>
      <c r="Q10" s="724"/>
      <c r="R10" s="724"/>
      <c r="S10" s="724" t="s">
        <v>423</v>
      </c>
      <c r="T10" s="724"/>
      <c r="U10" s="724"/>
      <c r="V10" s="724"/>
      <c r="W10" s="724"/>
      <c r="X10" s="724"/>
      <c r="Y10" s="724"/>
      <c r="Z10" s="724"/>
      <c r="AA10" s="724" t="s">
        <v>424</v>
      </c>
      <c r="AB10" s="724"/>
      <c r="AC10" s="724"/>
      <c r="AD10" s="724"/>
      <c r="AE10" s="724"/>
      <c r="AF10" s="724"/>
      <c r="AG10" s="724"/>
      <c r="AH10" s="724"/>
      <c r="AI10" s="724" t="s">
        <v>425</v>
      </c>
      <c r="AJ10" s="724"/>
      <c r="AK10" s="724"/>
      <c r="AL10" s="724"/>
      <c r="AM10" s="724"/>
      <c r="AN10" s="724"/>
      <c r="AO10" s="724"/>
      <c r="AP10" s="724"/>
      <c r="AQ10" s="722"/>
      <c r="AR10" s="723"/>
      <c r="AS10" s="723"/>
    </row>
    <row r="11" spans="2:45" ht="15.75">
      <c r="B11" s="719"/>
      <c r="C11" s="925"/>
      <c r="D11" s="925"/>
      <c r="E11" s="925"/>
      <c r="F11" s="925"/>
      <c r="G11" s="925"/>
      <c r="H11" s="925"/>
      <c r="I11" s="925"/>
      <c r="J11" s="925"/>
      <c r="K11" s="724" t="s">
        <v>353</v>
      </c>
      <c r="L11" s="724"/>
      <c r="M11" s="724" t="s">
        <v>354</v>
      </c>
      <c r="N11" s="724"/>
      <c r="O11" s="728" t="s">
        <v>355</v>
      </c>
      <c r="P11" s="729"/>
      <c r="Q11" s="726" t="s">
        <v>356</v>
      </c>
      <c r="R11" s="727"/>
      <c r="S11" s="724" t="s">
        <v>429</v>
      </c>
      <c r="T11" s="724"/>
      <c r="U11" s="724" t="s">
        <v>358</v>
      </c>
      <c r="V11" s="724"/>
      <c r="W11" s="724" t="s">
        <v>359</v>
      </c>
      <c r="X11" s="724"/>
      <c r="Y11" s="726" t="s">
        <v>356</v>
      </c>
      <c r="Z11" s="727"/>
      <c r="AA11" s="724" t="s">
        <v>360</v>
      </c>
      <c r="AB11" s="724"/>
      <c r="AC11" s="724" t="s">
        <v>361</v>
      </c>
      <c r="AD11" s="724"/>
      <c r="AE11" s="724" t="s">
        <v>362</v>
      </c>
      <c r="AF11" s="724"/>
      <c r="AG11" s="726" t="s">
        <v>356</v>
      </c>
      <c r="AH11" s="727"/>
      <c r="AI11" s="724" t="s">
        <v>363</v>
      </c>
      <c r="AJ11" s="724"/>
      <c r="AK11" s="724" t="s">
        <v>364</v>
      </c>
      <c r="AL11" s="724"/>
      <c r="AM11" s="724" t="s">
        <v>365</v>
      </c>
      <c r="AN11" s="724"/>
      <c r="AO11" s="726" t="s">
        <v>426</v>
      </c>
      <c r="AP11" s="727"/>
      <c r="AQ11" s="722"/>
      <c r="AR11" s="723"/>
      <c r="AS11" s="723"/>
    </row>
    <row r="12" spans="2:45" ht="13.5">
      <c r="B12" s="720"/>
      <c r="C12" s="783"/>
      <c r="D12" s="783"/>
      <c r="E12" s="783"/>
      <c r="F12" s="783"/>
      <c r="G12" s="783"/>
      <c r="H12" s="783"/>
      <c r="I12" s="783"/>
      <c r="J12" s="783"/>
      <c r="K12" s="241" t="s">
        <v>366</v>
      </c>
      <c r="L12" s="242" t="s">
        <v>367</v>
      </c>
      <c r="M12" s="241" t="s">
        <v>366</v>
      </c>
      <c r="N12" s="242" t="s">
        <v>367</v>
      </c>
      <c r="O12" s="241" t="s">
        <v>366</v>
      </c>
      <c r="P12" s="242" t="s">
        <v>367</v>
      </c>
      <c r="Q12" s="243" t="s">
        <v>366</v>
      </c>
      <c r="R12" s="244" t="s">
        <v>367</v>
      </c>
      <c r="S12" s="241" t="s">
        <v>366</v>
      </c>
      <c r="T12" s="242" t="s">
        <v>367</v>
      </c>
      <c r="U12" s="241" t="s">
        <v>366</v>
      </c>
      <c r="V12" s="242" t="s">
        <v>367</v>
      </c>
      <c r="W12" s="241" t="s">
        <v>366</v>
      </c>
      <c r="X12" s="242" t="s">
        <v>367</v>
      </c>
      <c r="Y12" s="243" t="s">
        <v>366</v>
      </c>
      <c r="Z12" s="244" t="s">
        <v>367</v>
      </c>
      <c r="AA12" s="241" t="s">
        <v>366</v>
      </c>
      <c r="AB12" s="242" t="s">
        <v>367</v>
      </c>
      <c r="AC12" s="241" t="s">
        <v>366</v>
      </c>
      <c r="AD12" s="242" t="s">
        <v>367</v>
      </c>
      <c r="AE12" s="241" t="s">
        <v>366</v>
      </c>
      <c r="AF12" s="242" t="s">
        <v>367</v>
      </c>
      <c r="AG12" s="243" t="s">
        <v>366</v>
      </c>
      <c r="AH12" s="244" t="s">
        <v>367</v>
      </c>
      <c r="AI12" s="241" t="s">
        <v>366</v>
      </c>
      <c r="AJ12" s="242" t="s">
        <v>367</v>
      </c>
      <c r="AK12" s="241" t="s">
        <v>366</v>
      </c>
      <c r="AL12" s="242" t="s">
        <v>367</v>
      </c>
      <c r="AM12" s="241" t="s">
        <v>366</v>
      </c>
      <c r="AN12" s="242" t="s">
        <v>367</v>
      </c>
      <c r="AO12" s="243" t="s">
        <v>366</v>
      </c>
      <c r="AP12" s="244" t="s">
        <v>367</v>
      </c>
      <c r="AQ12" s="722"/>
      <c r="AR12" s="723"/>
      <c r="AS12" s="723"/>
    </row>
    <row r="13" spans="2:45" ht="157.5" customHeight="1">
      <c r="B13" s="817" t="s">
        <v>771</v>
      </c>
      <c r="C13" s="487" t="s">
        <v>882</v>
      </c>
      <c r="D13" s="488">
        <v>3</v>
      </c>
      <c r="E13" s="489" t="s">
        <v>741</v>
      </c>
      <c r="F13" s="489" t="s">
        <v>742</v>
      </c>
      <c r="G13" s="490">
        <v>3</v>
      </c>
      <c r="H13" s="487" t="s">
        <v>743</v>
      </c>
      <c r="I13" s="487" t="s">
        <v>744</v>
      </c>
      <c r="J13" s="489" t="s">
        <v>179</v>
      </c>
      <c r="K13" s="352">
        <v>0</v>
      </c>
      <c r="L13" s="247"/>
      <c r="M13" s="352">
        <v>0</v>
      </c>
      <c r="N13" s="247"/>
      <c r="O13" s="352">
        <v>2</v>
      </c>
      <c r="P13" s="247"/>
      <c r="Q13" s="354">
        <f>K13+M13+O13</f>
        <v>2</v>
      </c>
      <c r="R13" s="354">
        <f>L13+N13+P13</f>
        <v>0</v>
      </c>
      <c r="S13" s="352">
        <v>0</v>
      </c>
      <c r="T13" s="247"/>
      <c r="U13" s="352">
        <v>0</v>
      </c>
      <c r="V13" s="247"/>
      <c r="W13" s="352">
        <v>0</v>
      </c>
      <c r="X13" s="247"/>
      <c r="Y13" s="354">
        <f>S13+U13+W13</f>
        <v>0</v>
      </c>
      <c r="Z13" s="354">
        <f>T13+V13+X13</f>
        <v>0</v>
      </c>
      <c r="AA13" s="352">
        <v>1</v>
      </c>
      <c r="AB13" s="247"/>
      <c r="AC13" s="352">
        <v>0</v>
      </c>
      <c r="AD13" s="247"/>
      <c r="AE13" s="499">
        <v>0</v>
      </c>
      <c r="AF13" s="249"/>
      <c r="AG13" s="354">
        <f>AA13+AC13+AE13</f>
        <v>1</v>
      </c>
      <c r="AH13" s="354">
        <f>AB13+AD13+AF13</f>
        <v>0</v>
      </c>
      <c r="AI13" s="352">
        <v>0</v>
      </c>
      <c r="AJ13" s="247"/>
      <c r="AK13" s="352">
        <v>0</v>
      </c>
      <c r="AL13" s="247"/>
      <c r="AM13" s="352">
        <v>0</v>
      </c>
      <c r="AN13" s="247"/>
      <c r="AO13" s="354">
        <f>AI13+AK13+AM13</f>
        <v>0</v>
      </c>
      <c r="AP13" s="354">
        <f>AJ13+AL13+AN13</f>
        <v>0</v>
      </c>
      <c r="AQ13" s="415">
        <f>Q13+Y13+AG13+AO13</f>
        <v>3</v>
      </c>
      <c r="AR13" s="415">
        <f>R13+Z13+AH13+AP13</f>
        <v>0</v>
      </c>
      <c r="AS13" s="340">
        <f t="shared" ref="AS13:AS24" si="0">IF(AND(AR13&gt;0,AQ13&gt;0),AR13/AQ13,0)</f>
        <v>0</v>
      </c>
    </row>
    <row r="14" spans="2:45" ht="168.75" hidden="1" customHeight="1">
      <c r="B14" s="941"/>
      <c r="C14" s="491" t="s">
        <v>745</v>
      </c>
      <c r="D14" s="492">
        <v>3</v>
      </c>
      <c r="E14" s="493" t="s">
        <v>746</v>
      </c>
      <c r="F14" s="493" t="s">
        <v>747</v>
      </c>
      <c r="G14" s="490">
        <v>3</v>
      </c>
      <c r="H14" s="487" t="s">
        <v>748</v>
      </c>
      <c r="I14" s="487" t="s">
        <v>749</v>
      </c>
      <c r="J14" s="489" t="s">
        <v>179</v>
      </c>
      <c r="K14" s="352">
        <v>0</v>
      </c>
      <c r="L14" s="247"/>
      <c r="M14" s="352">
        <v>0</v>
      </c>
      <c r="N14" s="247"/>
      <c r="O14" s="352">
        <v>2</v>
      </c>
      <c r="P14" s="247"/>
      <c r="Q14" s="354">
        <f t="shared" ref="Q14:R24" si="1">K14+M14+O14</f>
        <v>2</v>
      </c>
      <c r="R14" s="354">
        <f t="shared" si="1"/>
        <v>0</v>
      </c>
      <c r="S14" s="352">
        <v>0</v>
      </c>
      <c r="T14" s="247"/>
      <c r="U14" s="352">
        <v>0</v>
      </c>
      <c r="V14" s="247"/>
      <c r="W14" s="352">
        <v>0</v>
      </c>
      <c r="X14" s="247"/>
      <c r="Y14" s="354">
        <f t="shared" ref="Y14:Z24" si="2">S14+U14+W14</f>
        <v>0</v>
      </c>
      <c r="Z14" s="354">
        <f t="shared" si="2"/>
        <v>0</v>
      </c>
      <c r="AA14" s="352">
        <v>0</v>
      </c>
      <c r="AB14" s="247"/>
      <c r="AC14" s="352">
        <v>0</v>
      </c>
      <c r="AD14" s="247"/>
      <c r="AE14" s="499">
        <v>0</v>
      </c>
      <c r="AF14" s="249"/>
      <c r="AG14" s="354">
        <f t="shared" ref="AG14:AH24" si="3">AA14+AC14+AE14</f>
        <v>0</v>
      </c>
      <c r="AH14" s="354">
        <f t="shared" si="3"/>
        <v>0</v>
      </c>
      <c r="AI14" s="352">
        <v>1</v>
      </c>
      <c r="AJ14" s="247"/>
      <c r="AK14" s="352">
        <v>0</v>
      </c>
      <c r="AL14" s="247"/>
      <c r="AM14" s="352">
        <v>0</v>
      </c>
      <c r="AN14" s="247"/>
      <c r="AO14" s="354">
        <f t="shared" ref="AO14:AP24" si="4">AI14+AK14+AM14</f>
        <v>1</v>
      </c>
      <c r="AP14" s="354">
        <f t="shared" si="4"/>
        <v>0</v>
      </c>
      <c r="AQ14" s="415">
        <f>Q14+Y14+AG14+AO14</f>
        <v>3</v>
      </c>
      <c r="AR14" s="415">
        <f>R14+Z14+AH14+AP14</f>
        <v>0</v>
      </c>
      <c r="AS14" s="340">
        <f t="shared" si="0"/>
        <v>0</v>
      </c>
    </row>
    <row r="15" spans="2:45" ht="90">
      <c r="B15" s="941"/>
      <c r="C15" s="494" t="s">
        <v>883</v>
      </c>
      <c r="D15" s="495">
        <v>2</v>
      </c>
      <c r="E15" s="496" t="s">
        <v>750</v>
      </c>
      <c r="F15" s="496" t="s">
        <v>751</v>
      </c>
      <c r="G15" s="497">
        <v>3</v>
      </c>
      <c r="H15" s="494" t="s">
        <v>752</v>
      </c>
      <c r="I15" s="487" t="s">
        <v>753</v>
      </c>
      <c r="J15" s="489" t="s">
        <v>179</v>
      </c>
      <c r="K15" s="352">
        <v>0</v>
      </c>
      <c r="L15" s="247"/>
      <c r="M15" s="352">
        <v>1</v>
      </c>
      <c r="N15" s="247"/>
      <c r="O15" s="352">
        <v>0</v>
      </c>
      <c r="P15" s="247"/>
      <c r="Q15" s="354">
        <v>1</v>
      </c>
      <c r="R15" s="354">
        <v>0</v>
      </c>
      <c r="S15" s="352">
        <v>1</v>
      </c>
      <c r="T15" s="247"/>
      <c r="U15" s="352">
        <v>0</v>
      </c>
      <c r="V15" s="247"/>
      <c r="W15" s="352">
        <v>0</v>
      </c>
      <c r="X15" s="247"/>
      <c r="Y15" s="354">
        <v>1</v>
      </c>
      <c r="Z15" s="354">
        <v>0</v>
      </c>
      <c r="AA15" s="352">
        <v>0</v>
      </c>
      <c r="AB15" s="247"/>
      <c r="AC15" s="352">
        <v>0</v>
      </c>
      <c r="AD15" s="247"/>
      <c r="AE15" s="499">
        <v>0</v>
      </c>
      <c r="AF15" s="249"/>
      <c r="AG15" s="354">
        <v>0</v>
      </c>
      <c r="AH15" s="354">
        <v>0</v>
      </c>
      <c r="AI15" s="352">
        <v>0</v>
      </c>
      <c r="AJ15" s="247"/>
      <c r="AK15" s="352">
        <v>0</v>
      </c>
      <c r="AL15" s="247"/>
      <c r="AM15" s="352">
        <v>0</v>
      </c>
      <c r="AN15" s="247"/>
      <c r="AO15" s="354">
        <v>0</v>
      </c>
      <c r="AP15" s="354">
        <v>0</v>
      </c>
      <c r="AQ15" s="415">
        <f t="shared" ref="AQ15:AR21" si="5">Q15+Y15+AG15+AO15</f>
        <v>2</v>
      </c>
      <c r="AR15" s="415">
        <f t="shared" si="5"/>
        <v>0</v>
      </c>
      <c r="AS15" s="340">
        <v>0</v>
      </c>
    </row>
    <row r="16" spans="2:45" ht="198">
      <c r="B16" s="941"/>
      <c r="C16" s="494" t="s">
        <v>884</v>
      </c>
      <c r="D16" s="488">
        <v>65</v>
      </c>
      <c r="E16" s="489" t="s">
        <v>754</v>
      </c>
      <c r="F16" s="489" t="s">
        <v>755</v>
      </c>
      <c r="G16" s="490">
        <v>65</v>
      </c>
      <c r="H16" s="487" t="s">
        <v>756</v>
      </c>
      <c r="I16" s="487" t="s">
        <v>757</v>
      </c>
      <c r="J16" s="489" t="s">
        <v>179</v>
      </c>
      <c r="K16" s="352">
        <v>65</v>
      </c>
      <c r="L16" s="247"/>
      <c r="M16" s="352">
        <v>0</v>
      </c>
      <c r="N16" s="247"/>
      <c r="O16" s="352">
        <v>0</v>
      </c>
      <c r="P16" s="247"/>
      <c r="Q16" s="354">
        <f t="shared" si="1"/>
        <v>65</v>
      </c>
      <c r="R16" s="354">
        <f t="shared" si="1"/>
        <v>0</v>
      </c>
      <c r="S16" s="352">
        <v>0</v>
      </c>
      <c r="T16" s="247"/>
      <c r="U16" s="352">
        <v>0</v>
      </c>
      <c r="V16" s="247"/>
      <c r="W16" s="352">
        <v>0</v>
      </c>
      <c r="X16" s="247"/>
      <c r="Y16" s="354">
        <f t="shared" si="2"/>
        <v>0</v>
      </c>
      <c r="Z16" s="354">
        <f t="shared" si="2"/>
        <v>0</v>
      </c>
      <c r="AA16" s="352">
        <v>0</v>
      </c>
      <c r="AB16" s="247"/>
      <c r="AC16" s="352">
        <v>0</v>
      </c>
      <c r="AD16" s="247"/>
      <c r="AE16" s="499">
        <v>0</v>
      </c>
      <c r="AF16" s="249"/>
      <c r="AG16" s="354">
        <f t="shared" si="3"/>
        <v>0</v>
      </c>
      <c r="AH16" s="354">
        <f t="shared" si="3"/>
        <v>0</v>
      </c>
      <c r="AI16" s="352">
        <v>0</v>
      </c>
      <c r="AJ16" s="247"/>
      <c r="AK16" s="352">
        <v>0</v>
      </c>
      <c r="AL16" s="247"/>
      <c r="AM16" s="352">
        <v>0</v>
      </c>
      <c r="AN16" s="247"/>
      <c r="AO16" s="354">
        <f t="shared" si="4"/>
        <v>0</v>
      </c>
      <c r="AP16" s="354">
        <f t="shared" si="4"/>
        <v>0</v>
      </c>
      <c r="AQ16" s="415">
        <f t="shared" si="5"/>
        <v>65</v>
      </c>
      <c r="AR16" s="415">
        <f t="shared" si="5"/>
        <v>0</v>
      </c>
      <c r="AS16" s="340">
        <f t="shared" si="0"/>
        <v>0</v>
      </c>
    </row>
    <row r="17" spans="2:45" ht="162">
      <c r="B17" s="941"/>
      <c r="C17" s="494" t="s">
        <v>885</v>
      </c>
      <c r="D17" s="488">
        <v>3</v>
      </c>
      <c r="E17" s="489" t="s">
        <v>758</v>
      </c>
      <c r="F17" s="489" t="s">
        <v>759</v>
      </c>
      <c r="G17" s="490">
        <v>2</v>
      </c>
      <c r="H17" s="487" t="s">
        <v>760</v>
      </c>
      <c r="I17" s="487" t="s">
        <v>959</v>
      </c>
      <c r="J17" s="489" t="s">
        <v>179</v>
      </c>
      <c r="K17" s="352">
        <v>1</v>
      </c>
      <c r="L17" s="247"/>
      <c r="M17" s="352">
        <v>0</v>
      </c>
      <c r="N17" s="247"/>
      <c r="O17" s="352">
        <v>0</v>
      </c>
      <c r="P17" s="247"/>
      <c r="Q17" s="354">
        <f t="shared" si="1"/>
        <v>1</v>
      </c>
      <c r="R17" s="354">
        <f t="shared" si="1"/>
        <v>0</v>
      </c>
      <c r="S17" s="352">
        <v>0</v>
      </c>
      <c r="T17" s="247"/>
      <c r="U17" s="352">
        <v>1</v>
      </c>
      <c r="V17" s="247"/>
      <c r="W17" s="352">
        <v>0</v>
      </c>
      <c r="X17" s="247"/>
      <c r="Y17" s="354">
        <f t="shared" si="2"/>
        <v>1</v>
      </c>
      <c r="Z17" s="354">
        <f t="shared" si="2"/>
        <v>0</v>
      </c>
      <c r="AA17" s="352">
        <v>0</v>
      </c>
      <c r="AB17" s="247"/>
      <c r="AC17" s="352">
        <v>0</v>
      </c>
      <c r="AD17" s="247"/>
      <c r="AE17" s="499">
        <v>1</v>
      </c>
      <c r="AF17" s="249"/>
      <c r="AG17" s="354">
        <f t="shared" si="3"/>
        <v>1</v>
      </c>
      <c r="AH17" s="354">
        <f t="shared" si="3"/>
        <v>0</v>
      </c>
      <c r="AI17" s="352">
        <v>0</v>
      </c>
      <c r="AJ17" s="247"/>
      <c r="AK17" s="352">
        <v>0</v>
      </c>
      <c r="AL17" s="247"/>
      <c r="AM17" s="352">
        <v>0</v>
      </c>
      <c r="AN17" s="247"/>
      <c r="AO17" s="354">
        <v>0</v>
      </c>
      <c r="AP17" s="354">
        <f t="shared" si="4"/>
        <v>0</v>
      </c>
      <c r="AQ17" s="415">
        <f t="shared" si="5"/>
        <v>3</v>
      </c>
      <c r="AR17" s="415">
        <f t="shared" si="5"/>
        <v>0</v>
      </c>
      <c r="AS17" s="340">
        <f t="shared" si="0"/>
        <v>0</v>
      </c>
    </row>
    <row r="18" spans="2:45" ht="198">
      <c r="B18" s="941"/>
      <c r="C18" s="494" t="s">
        <v>886</v>
      </c>
      <c r="D18" s="488">
        <v>2</v>
      </c>
      <c r="E18" s="489" t="s">
        <v>761</v>
      </c>
      <c r="F18" s="489" t="s">
        <v>960</v>
      </c>
      <c r="G18" s="490">
        <v>2</v>
      </c>
      <c r="H18" s="487" t="s">
        <v>762</v>
      </c>
      <c r="I18" s="487" t="s">
        <v>772</v>
      </c>
      <c r="J18" s="489" t="s">
        <v>179</v>
      </c>
      <c r="K18" s="352">
        <v>0</v>
      </c>
      <c r="L18" s="247"/>
      <c r="M18" s="352">
        <v>1</v>
      </c>
      <c r="N18" s="247"/>
      <c r="O18" s="352">
        <v>0</v>
      </c>
      <c r="P18" s="247"/>
      <c r="Q18" s="354">
        <v>1</v>
      </c>
      <c r="R18" s="354">
        <f t="shared" si="1"/>
        <v>0</v>
      </c>
      <c r="S18" s="352">
        <v>0</v>
      </c>
      <c r="T18" s="247"/>
      <c r="U18" s="352">
        <v>0</v>
      </c>
      <c r="V18" s="247"/>
      <c r="W18" s="352">
        <v>0</v>
      </c>
      <c r="X18" s="247"/>
      <c r="Y18" s="354">
        <f t="shared" si="2"/>
        <v>0</v>
      </c>
      <c r="Z18" s="354">
        <f t="shared" si="2"/>
        <v>0</v>
      </c>
      <c r="AA18" s="352">
        <v>0</v>
      </c>
      <c r="AB18" s="247"/>
      <c r="AC18" s="352">
        <v>1</v>
      </c>
      <c r="AD18" s="247"/>
      <c r="AE18" s="499">
        <v>0</v>
      </c>
      <c r="AF18" s="249"/>
      <c r="AG18" s="354">
        <f t="shared" si="3"/>
        <v>1</v>
      </c>
      <c r="AH18" s="354">
        <f t="shared" si="3"/>
        <v>0</v>
      </c>
      <c r="AI18" s="352">
        <v>0</v>
      </c>
      <c r="AJ18" s="247"/>
      <c r="AK18" s="352">
        <v>0</v>
      </c>
      <c r="AL18" s="247"/>
      <c r="AM18" s="352">
        <v>0</v>
      </c>
      <c r="AN18" s="247"/>
      <c r="AO18" s="354">
        <v>0</v>
      </c>
      <c r="AP18" s="354">
        <f t="shared" si="4"/>
        <v>0</v>
      </c>
      <c r="AQ18" s="415">
        <f t="shared" si="5"/>
        <v>2</v>
      </c>
      <c r="AR18" s="415">
        <f t="shared" si="5"/>
        <v>0</v>
      </c>
      <c r="AS18" s="340">
        <f t="shared" si="0"/>
        <v>0</v>
      </c>
    </row>
    <row r="19" spans="2:45" ht="144">
      <c r="B19" s="941"/>
      <c r="C19" s="494" t="s">
        <v>887</v>
      </c>
      <c r="D19" s="495">
        <v>10</v>
      </c>
      <c r="E19" s="489" t="s">
        <v>763</v>
      </c>
      <c r="F19" s="489" t="s">
        <v>764</v>
      </c>
      <c r="G19" s="490">
        <v>11</v>
      </c>
      <c r="H19" s="487" t="s">
        <v>765</v>
      </c>
      <c r="I19" s="487" t="s">
        <v>961</v>
      </c>
      <c r="J19" s="489" t="s">
        <v>179</v>
      </c>
      <c r="K19" s="352">
        <v>3</v>
      </c>
      <c r="L19" s="247"/>
      <c r="M19" s="352">
        <v>3</v>
      </c>
      <c r="N19" s="247"/>
      <c r="O19" s="352">
        <v>0</v>
      </c>
      <c r="P19" s="247"/>
      <c r="Q19" s="354">
        <f t="shared" si="1"/>
        <v>6</v>
      </c>
      <c r="R19" s="354">
        <f t="shared" si="1"/>
        <v>0</v>
      </c>
      <c r="S19" s="352">
        <v>0</v>
      </c>
      <c r="T19" s="247"/>
      <c r="U19" s="352">
        <v>1</v>
      </c>
      <c r="V19" s="247"/>
      <c r="W19" s="352">
        <v>0</v>
      </c>
      <c r="X19" s="247"/>
      <c r="Y19" s="354">
        <f t="shared" si="2"/>
        <v>1</v>
      </c>
      <c r="Z19" s="354">
        <f t="shared" si="2"/>
        <v>0</v>
      </c>
      <c r="AA19" s="352">
        <v>1</v>
      </c>
      <c r="AB19" s="247"/>
      <c r="AC19" s="352">
        <v>1</v>
      </c>
      <c r="AD19" s="247"/>
      <c r="AE19" s="499">
        <v>1</v>
      </c>
      <c r="AF19" s="249"/>
      <c r="AG19" s="354">
        <f t="shared" si="3"/>
        <v>3</v>
      </c>
      <c r="AH19" s="354">
        <f t="shared" si="3"/>
        <v>0</v>
      </c>
      <c r="AI19" s="352">
        <v>0</v>
      </c>
      <c r="AJ19" s="247"/>
      <c r="AK19" s="352">
        <v>0</v>
      </c>
      <c r="AL19" s="247"/>
      <c r="AM19" s="352">
        <v>0</v>
      </c>
      <c r="AN19" s="247"/>
      <c r="AO19" s="354">
        <f t="shared" si="4"/>
        <v>0</v>
      </c>
      <c r="AP19" s="354">
        <f t="shared" si="4"/>
        <v>0</v>
      </c>
      <c r="AQ19" s="415">
        <f t="shared" si="5"/>
        <v>10</v>
      </c>
      <c r="AR19" s="415">
        <f t="shared" si="5"/>
        <v>0</v>
      </c>
      <c r="AS19" s="340">
        <f t="shared" si="0"/>
        <v>0</v>
      </c>
    </row>
    <row r="20" spans="2:45" ht="144">
      <c r="B20" s="941"/>
      <c r="C20" s="494" t="s">
        <v>888</v>
      </c>
      <c r="D20" s="488">
        <v>1</v>
      </c>
      <c r="E20" s="489" t="s">
        <v>962</v>
      </c>
      <c r="F20" s="489" t="s">
        <v>1021</v>
      </c>
      <c r="G20" s="490">
        <v>1</v>
      </c>
      <c r="H20" s="487" t="s">
        <v>963</v>
      </c>
      <c r="I20" s="487" t="s">
        <v>766</v>
      </c>
      <c r="J20" s="489" t="s">
        <v>179</v>
      </c>
      <c r="K20" s="352">
        <v>0</v>
      </c>
      <c r="L20" s="247"/>
      <c r="M20" s="352">
        <v>0</v>
      </c>
      <c r="N20" s="247"/>
      <c r="O20" s="352">
        <v>0</v>
      </c>
      <c r="P20" s="247"/>
      <c r="Q20" s="354">
        <f t="shared" si="1"/>
        <v>0</v>
      </c>
      <c r="R20" s="354">
        <f t="shared" si="1"/>
        <v>0</v>
      </c>
      <c r="S20" s="352">
        <v>0</v>
      </c>
      <c r="T20" s="247"/>
      <c r="U20" s="352">
        <v>1</v>
      </c>
      <c r="V20" s="247"/>
      <c r="W20" s="352">
        <v>0</v>
      </c>
      <c r="X20" s="247"/>
      <c r="Y20" s="354">
        <f t="shared" si="2"/>
        <v>1</v>
      </c>
      <c r="Z20" s="354">
        <f t="shared" si="2"/>
        <v>0</v>
      </c>
      <c r="AA20" s="352">
        <v>0</v>
      </c>
      <c r="AB20" s="247"/>
      <c r="AC20" s="352">
        <v>0</v>
      </c>
      <c r="AD20" s="247"/>
      <c r="AE20" s="499">
        <v>0</v>
      </c>
      <c r="AF20" s="249"/>
      <c r="AG20" s="354">
        <f t="shared" si="3"/>
        <v>0</v>
      </c>
      <c r="AH20" s="354">
        <f t="shared" si="3"/>
        <v>0</v>
      </c>
      <c r="AI20" s="352">
        <v>0</v>
      </c>
      <c r="AJ20" s="247"/>
      <c r="AK20" s="352">
        <v>0</v>
      </c>
      <c r="AL20" s="247"/>
      <c r="AM20" s="352">
        <v>0</v>
      </c>
      <c r="AN20" s="247"/>
      <c r="AO20" s="354">
        <v>0</v>
      </c>
      <c r="AP20" s="354">
        <f t="shared" si="4"/>
        <v>0</v>
      </c>
      <c r="AQ20" s="415">
        <f t="shared" si="5"/>
        <v>1</v>
      </c>
      <c r="AR20" s="415">
        <f t="shared" si="5"/>
        <v>0</v>
      </c>
      <c r="AS20" s="340">
        <f t="shared" si="0"/>
        <v>0</v>
      </c>
    </row>
    <row r="21" spans="2:45" ht="209.25" customHeight="1">
      <c r="B21" s="819"/>
      <c r="C21" s="494" t="s">
        <v>889</v>
      </c>
      <c r="D21" s="488">
        <v>1</v>
      </c>
      <c r="E21" s="489" t="s">
        <v>767</v>
      </c>
      <c r="F21" s="489" t="s">
        <v>768</v>
      </c>
      <c r="G21" s="490">
        <v>1</v>
      </c>
      <c r="H21" s="487" t="s">
        <v>769</v>
      </c>
      <c r="I21" s="498" t="s">
        <v>957</v>
      </c>
      <c r="J21" s="489" t="s">
        <v>179</v>
      </c>
      <c r="K21" s="352">
        <v>0</v>
      </c>
      <c r="L21" s="247"/>
      <c r="M21" s="352">
        <v>0</v>
      </c>
      <c r="N21" s="247"/>
      <c r="O21" s="352">
        <v>0</v>
      </c>
      <c r="P21" s="247"/>
      <c r="Q21" s="354">
        <f t="shared" si="1"/>
        <v>0</v>
      </c>
      <c r="R21" s="354">
        <f t="shared" si="1"/>
        <v>0</v>
      </c>
      <c r="S21" s="352">
        <v>0</v>
      </c>
      <c r="T21" s="247"/>
      <c r="U21" s="352">
        <v>0</v>
      </c>
      <c r="V21" s="247"/>
      <c r="W21" s="352">
        <v>0</v>
      </c>
      <c r="X21" s="247"/>
      <c r="Y21" s="354">
        <f t="shared" si="2"/>
        <v>0</v>
      </c>
      <c r="Z21" s="354">
        <f t="shared" si="2"/>
        <v>0</v>
      </c>
      <c r="AA21" s="352">
        <v>0</v>
      </c>
      <c r="AB21" s="247"/>
      <c r="AC21" s="352">
        <v>0</v>
      </c>
      <c r="AD21" s="247"/>
      <c r="AE21" s="499">
        <v>0</v>
      </c>
      <c r="AF21" s="249"/>
      <c r="AG21" s="354">
        <f t="shared" si="3"/>
        <v>0</v>
      </c>
      <c r="AH21" s="354">
        <f t="shared" si="3"/>
        <v>0</v>
      </c>
      <c r="AI21" s="352">
        <v>0</v>
      </c>
      <c r="AJ21" s="247"/>
      <c r="AK21" s="352">
        <v>1</v>
      </c>
      <c r="AL21" s="247"/>
      <c r="AM21" s="352">
        <v>0</v>
      </c>
      <c r="AN21" s="247"/>
      <c r="AO21" s="354">
        <f>AI21+AK21+AM21</f>
        <v>1</v>
      </c>
      <c r="AP21" s="354">
        <f t="shared" si="4"/>
        <v>0</v>
      </c>
      <c r="AQ21" s="415">
        <f t="shared" si="5"/>
        <v>1</v>
      </c>
      <c r="AR21" s="415">
        <f t="shared" si="5"/>
        <v>0</v>
      </c>
      <c r="AS21" s="340">
        <f t="shared" si="0"/>
        <v>0</v>
      </c>
    </row>
    <row r="22" spans="2:45" ht="23.25" hidden="1">
      <c r="B22" s="270"/>
      <c r="C22" s="271"/>
      <c r="D22" s="272"/>
      <c r="E22" s="273"/>
      <c r="F22" s="273"/>
      <c r="G22" s="274"/>
      <c r="H22" s="271"/>
      <c r="I22" s="271"/>
      <c r="J22" s="273"/>
      <c r="K22" s="247">
        <v>0</v>
      </c>
      <c r="L22" s="247">
        <v>0</v>
      </c>
      <c r="M22" s="247">
        <v>0</v>
      </c>
      <c r="N22" s="247">
        <v>0</v>
      </c>
      <c r="O22" s="247">
        <v>0</v>
      </c>
      <c r="P22" s="247">
        <v>0</v>
      </c>
      <c r="Q22" s="248">
        <f t="shared" si="1"/>
        <v>0</v>
      </c>
      <c r="R22" s="248">
        <f t="shared" si="1"/>
        <v>0</v>
      </c>
      <c r="S22" s="247">
        <v>0</v>
      </c>
      <c r="T22" s="247">
        <v>0</v>
      </c>
      <c r="U22" s="247">
        <v>0</v>
      </c>
      <c r="V22" s="247">
        <v>0</v>
      </c>
      <c r="W22" s="247">
        <v>0</v>
      </c>
      <c r="X22" s="247">
        <v>0</v>
      </c>
      <c r="Y22" s="248">
        <f t="shared" si="2"/>
        <v>0</v>
      </c>
      <c r="Z22" s="248">
        <f t="shared" si="2"/>
        <v>0</v>
      </c>
      <c r="AA22" s="247">
        <v>0</v>
      </c>
      <c r="AB22" s="247">
        <v>0</v>
      </c>
      <c r="AC22" s="247">
        <v>0</v>
      </c>
      <c r="AD22" s="247">
        <v>0</v>
      </c>
      <c r="AE22" s="249">
        <v>0</v>
      </c>
      <c r="AF22" s="249">
        <v>0</v>
      </c>
      <c r="AG22" s="248">
        <f t="shared" si="3"/>
        <v>0</v>
      </c>
      <c r="AH22" s="248">
        <f t="shared" si="3"/>
        <v>0</v>
      </c>
      <c r="AI22" s="247">
        <v>0</v>
      </c>
      <c r="AJ22" s="247">
        <v>0</v>
      </c>
      <c r="AK22" s="247">
        <v>0</v>
      </c>
      <c r="AL22" s="247">
        <v>0</v>
      </c>
      <c r="AM22" s="247">
        <v>0</v>
      </c>
      <c r="AN22" s="247">
        <v>0</v>
      </c>
      <c r="AO22" s="248">
        <f>AI22+AK22+AM22</f>
        <v>0</v>
      </c>
      <c r="AP22" s="248">
        <f t="shared" si="4"/>
        <v>0</v>
      </c>
      <c r="AQ22" s="261">
        <f t="shared" ref="AQ22:AR24" si="6">Q22+Y22+AG22+AO22</f>
        <v>0</v>
      </c>
      <c r="AR22" s="250">
        <f t="shared" si="6"/>
        <v>0</v>
      </c>
      <c r="AS22" s="251">
        <f t="shared" si="0"/>
        <v>0</v>
      </c>
    </row>
    <row r="23" spans="2:45" ht="23.25" hidden="1">
      <c r="B23" s="270"/>
      <c r="C23" s="275"/>
      <c r="D23" s="272"/>
      <c r="E23" s="263"/>
      <c r="F23" s="276"/>
      <c r="G23" s="277"/>
      <c r="H23" s="278"/>
      <c r="I23" s="279"/>
      <c r="J23" s="280"/>
      <c r="K23" s="247">
        <v>0</v>
      </c>
      <c r="L23" s="247">
        <v>0</v>
      </c>
      <c r="M23" s="247">
        <v>0</v>
      </c>
      <c r="N23" s="247">
        <v>0</v>
      </c>
      <c r="O23" s="247">
        <v>0</v>
      </c>
      <c r="P23" s="247">
        <v>0</v>
      </c>
      <c r="Q23" s="252">
        <f t="shared" si="1"/>
        <v>0</v>
      </c>
      <c r="R23" s="252">
        <f t="shared" si="1"/>
        <v>0</v>
      </c>
      <c r="S23" s="247">
        <v>0</v>
      </c>
      <c r="T23" s="247">
        <v>0</v>
      </c>
      <c r="U23" s="247">
        <v>0</v>
      </c>
      <c r="V23" s="247">
        <v>0</v>
      </c>
      <c r="W23" s="247">
        <v>0</v>
      </c>
      <c r="X23" s="247">
        <v>0</v>
      </c>
      <c r="Y23" s="252">
        <f t="shared" si="2"/>
        <v>0</v>
      </c>
      <c r="Z23" s="252">
        <f t="shared" si="2"/>
        <v>0</v>
      </c>
      <c r="AA23" s="247">
        <v>0</v>
      </c>
      <c r="AB23" s="247">
        <v>0</v>
      </c>
      <c r="AC23" s="247">
        <v>0</v>
      </c>
      <c r="AD23" s="247">
        <v>0</v>
      </c>
      <c r="AE23" s="249">
        <v>0</v>
      </c>
      <c r="AF23" s="249">
        <v>0</v>
      </c>
      <c r="AG23" s="252">
        <f t="shared" si="3"/>
        <v>0</v>
      </c>
      <c r="AH23" s="252">
        <f t="shared" si="3"/>
        <v>0</v>
      </c>
      <c r="AI23" s="247">
        <v>0</v>
      </c>
      <c r="AJ23" s="247">
        <v>0</v>
      </c>
      <c r="AK23" s="247">
        <v>0</v>
      </c>
      <c r="AL23" s="247">
        <v>0</v>
      </c>
      <c r="AM23" s="247">
        <v>0</v>
      </c>
      <c r="AN23" s="247">
        <v>0</v>
      </c>
      <c r="AO23" s="252">
        <f>AI23+AK23+AM23</f>
        <v>0</v>
      </c>
      <c r="AP23" s="252">
        <f t="shared" si="4"/>
        <v>0</v>
      </c>
      <c r="AQ23" s="253">
        <f t="shared" si="6"/>
        <v>0</v>
      </c>
      <c r="AR23" s="254">
        <f t="shared" si="6"/>
        <v>0</v>
      </c>
      <c r="AS23" s="251">
        <f t="shared" si="0"/>
        <v>0</v>
      </c>
    </row>
    <row r="24" spans="2:45" ht="23.25" hidden="1">
      <c r="B24" s="270"/>
      <c r="C24" s="275"/>
      <c r="D24" s="272"/>
      <c r="E24" s="263"/>
      <c r="F24" s="276"/>
      <c r="G24" s="277"/>
      <c r="H24" s="278"/>
      <c r="I24" s="279"/>
      <c r="J24" s="280"/>
      <c r="K24" s="247">
        <v>0</v>
      </c>
      <c r="L24" s="247">
        <v>0</v>
      </c>
      <c r="M24" s="247">
        <v>0</v>
      </c>
      <c r="N24" s="247">
        <v>0</v>
      </c>
      <c r="O24" s="247">
        <v>0</v>
      </c>
      <c r="P24" s="247">
        <v>0</v>
      </c>
      <c r="Q24" s="252">
        <f t="shared" si="1"/>
        <v>0</v>
      </c>
      <c r="R24" s="252">
        <f t="shared" si="1"/>
        <v>0</v>
      </c>
      <c r="S24" s="247">
        <v>0</v>
      </c>
      <c r="T24" s="247">
        <v>0</v>
      </c>
      <c r="U24" s="247">
        <v>0</v>
      </c>
      <c r="V24" s="247">
        <v>0</v>
      </c>
      <c r="W24" s="247">
        <v>0</v>
      </c>
      <c r="X24" s="247">
        <v>0</v>
      </c>
      <c r="Y24" s="252">
        <f t="shared" si="2"/>
        <v>0</v>
      </c>
      <c r="Z24" s="252">
        <f t="shared" si="2"/>
        <v>0</v>
      </c>
      <c r="AA24" s="247">
        <v>0</v>
      </c>
      <c r="AB24" s="247">
        <v>0</v>
      </c>
      <c r="AC24" s="247">
        <v>0</v>
      </c>
      <c r="AD24" s="247">
        <v>0</v>
      </c>
      <c r="AE24" s="249">
        <v>0</v>
      </c>
      <c r="AF24" s="249">
        <v>0</v>
      </c>
      <c r="AG24" s="252">
        <f t="shared" si="3"/>
        <v>0</v>
      </c>
      <c r="AH24" s="252">
        <f t="shared" si="3"/>
        <v>0</v>
      </c>
      <c r="AI24" s="247">
        <v>0</v>
      </c>
      <c r="AJ24" s="247">
        <v>0</v>
      </c>
      <c r="AK24" s="247">
        <v>0</v>
      </c>
      <c r="AL24" s="247">
        <v>0</v>
      </c>
      <c r="AM24" s="247">
        <v>0</v>
      </c>
      <c r="AN24" s="247">
        <v>0</v>
      </c>
      <c r="AO24" s="252">
        <f>AI24+AK24+AM24</f>
        <v>0</v>
      </c>
      <c r="AP24" s="252">
        <f t="shared" si="4"/>
        <v>0</v>
      </c>
      <c r="AQ24" s="253">
        <f t="shared" si="6"/>
        <v>0</v>
      </c>
      <c r="AR24" s="254">
        <f t="shared" si="6"/>
        <v>0</v>
      </c>
      <c r="AS24" s="251">
        <f t="shared" si="0"/>
        <v>0</v>
      </c>
    </row>
    <row r="25" spans="2:45" ht="23.25">
      <c r="B25" s="732" t="s">
        <v>377</v>
      </c>
      <c r="C25" s="733"/>
      <c r="D25" s="733"/>
      <c r="E25" s="733"/>
      <c r="F25" s="733"/>
      <c r="G25" s="733"/>
      <c r="H25" s="733"/>
      <c r="I25" s="733"/>
      <c r="J25" s="733"/>
      <c r="K25" s="733"/>
      <c r="L25" s="733"/>
      <c r="M25" s="733"/>
      <c r="N25" s="733"/>
      <c r="O25" s="733"/>
      <c r="P25" s="733"/>
      <c r="Q25" s="733"/>
      <c r="R25" s="733"/>
      <c r="S25" s="733"/>
      <c r="T25" s="733"/>
      <c r="U25" s="733"/>
      <c r="V25" s="733"/>
      <c r="W25" s="733"/>
      <c r="X25" s="733"/>
      <c r="Y25" s="733"/>
      <c r="Z25" s="733"/>
      <c r="AA25" s="733"/>
      <c r="AB25" s="733"/>
      <c r="AC25" s="733"/>
      <c r="AD25" s="733"/>
      <c r="AE25" s="733"/>
      <c r="AF25" s="733"/>
      <c r="AG25" s="733"/>
      <c r="AH25" s="733"/>
      <c r="AI25" s="733"/>
      <c r="AJ25" s="733"/>
      <c r="AK25" s="733"/>
      <c r="AL25" s="733"/>
      <c r="AM25" s="733"/>
      <c r="AN25" s="733"/>
      <c r="AO25" s="733"/>
      <c r="AP25" s="733"/>
      <c r="AQ25" s="733"/>
      <c r="AR25" s="734"/>
      <c r="AS25" s="265">
        <f>AVERAGE(AS13:AS24)</f>
        <v>0</v>
      </c>
    </row>
    <row r="26" spans="2:45" ht="17.25">
      <c r="B26" s="7"/>
      <c r="C26" s="7"/>
      <c r="D26" s="13"/>
      <c r="E26" s="7"/>
      <c r="F26" s="7"/>
      <c r="G26" s="7"/>
      <c r="H26" s="7"/>
      <c r="I26" s="7"/>
      <c r="J26" s="8"/>
    </row>
    <row r="27" spans="2:45" ht="15.75">
      <c r="B27" s="266" t="s">
        <v>185</v>
      </c>
      <c r="C27" s="942" t="s">
        <v>958</v>
      </c>
      <c r="D27" s="943"/>
      <c r="E27" s="943"/>
      <c r="F27" s="943"/>
      <c r="G27" s="943"/>
      <c r="H27" s="943"/>
      <c r="I27" s="943"/>
      <c r="J27" s="944"/>
    </row>
    <row r="28" spans="2:45" ht="17.25">
      <c r="B28" s="7"/>
      <c r="C28" s="528"/>
      <c r="D28" s="528"/>
      <c r="E28" s="528"/>
      <c r="F28" s="528"/>
      <c r="G28" s="528"/>
      <c r="H28" s="528"/>
      <c r="I28" s="528"/>
      <c r="J28" s="528"/>
    </row>
    <row r="29" spans="2:45" ht="49.5" customHeight="1">
      <c r="B29" s="267" t="s">
        <v>428</v>
      </c>
      <c r="C29" s="747" t="s">
        <v>1006</v>
      </c>
      <c r="D29" s="748"/>
      <c r="E29" s="7"/>
      <c r="F29" s="7"/>
      <c r="G29" s="268" t="s">
        <v>372</v>
      </c>
      <c r="H29" s="834" t="s">
        <v>770</v>
      </c>
      <c r="I29" s="835"/>
      <c r="J29" s="835"/>
    </row>
    <row r="30" spans="2:45" ht="17.25">
      <c r="B30" s="7"/>
      <c r="C30" s="7"/>
      <c r="D30" s="13"/>
      <c r="E30" s="7"/>
      <c r="F30" s="7"/>
      <c r="G30" s="7"/>
      <c r="H30" s="7"/>
      <c r="I30" s="7"/>
      <c r="J30" s="8"/>
    </row>
    <row r="31" spans="2:45" ht="17.25">
      <c r="B31" s="7"/>
      <c r="C31" s="7"/>
      <c r="D31" s="13"/>
      <c r="E31" s="7"/>
      <c r="F31" s="7"/>
      <c r="G31" s="7"/>
      <c r="H31" s="7"/>
      <c r="I31" s="7"/>
      <c r="J31" s="8"/>
    </row>
    <row r="32" spans="2:45" ht="17.25">
      <c r="B32" s="7"/>
      <c r="C32" s="7"/>
      <c r="D32" s="13"/>
      <c r="E32" s="7"/>
      <c r="F32" s="7"/>
      <c r="G32" s="7"/>
      <c r="H32" s="7"/>
      <c r="I32" s="7"/>
      <c r="J32" s="8"/>
    </row>
    <row r="33" spans="2:10" ht="17.25">
      <c r="B33" s="7"/>
      <c r="C33" s="7"/>
      <c r="D33" s="13"/>
      <c r="E33" s="516"/>
      <c r="F33" s="516"/>
      <c r="G33" s="516"/>
      <c r="H33" s="516"/>
      <c r="I33" s="262"/>
      <c r="J33" s="7"/>
    </row>
    <row r="34" spans="2:10" ht="17.25">
      <c r="B34" s="7"/>
      <c r="C34" s="7"/>
      <c r="D34" s="13"/>
      <c r="E34" s="7"/>
      <c r="F34" s="7"/>
      <c r="G34" s="8"/>
      <c r="H34" s="7"/>
      <c r="I34" s="7"/>
      <c r="J34" s="7"/>
    </row>
    <row r="35" spans="2:10" ht="17.25">
      <c r="B35" s="7"/>
      <c r="C35" s="7"/>
      <c r="D35" s="13"/>
      <c r="E35" s="516"/>
      <c r="F35" s="516"/>
      <c r="G35" s="516"/>
      <c r="H35" s="516"/>
      <c r="I35" s="262"/>
      <c r="J35" s="7"/>
    </row>
    <row r="36" spans="2:10" ht="17.25">
      <c r="B36" s="7"/>
      <c r="C36" s="7"/>
      <c r="D36" s="13"/>
      <c r="E36" s="7"/>
      <c r="F36" s="7"/>
      <c r="G36" s="8"/>
      <c r="H36" s="7"/>
      <c r="I36" s="7"/>
      <c r="J36" s="7"/>
    </row>
    <row r="37" spans="2:10" ht="17.25">
      <c r="B37" s="7"/>
      <c r="C37" s="7"/>
      <c r="D37" s="13"/>
      <c r="E37" s="516"/>
      <c r="F37" s="516"/>
      <c r="G37" s="516"/>
      <c r="H37" s="516"/>
      <c r="I37" s="262"/>
      <c r="J37" s="7"/>
    </row>
  </sheetData>
  <sheetProtection algorithmName="SHA-512" hashValue="AHRz9TEBKmMfiXoXUmNQZJZagRCX9eEm+fvDsTPJYEDR0zcvcIJNgpgGxDHU6iaNWAnoWBQD0yQKARSERDbDTQ==" saltValue="c0AXuW4UmNKlXCagLVdeAw==" spinCount="100000" sheet="1" objects="1" scenarios="1" formatCells="0" formatColumns="0" formatRows="0"/>
  <mergeCells count="49">
    <mergeCell ref="E33:H33"/>
    <mergeCell ref="E35:H35"/>
    <mergeCell ref="E37:H37"/>
    <mergeCell ref="B13:B21"/>
    <mergeCell ref="AM11:AN11"/>
    <mergeCell ref="W11:X11"/>
    <mergeCell ref="Y11:Z11"/>
    <mergeCell ref="B25:AR25"/>
    <mergeCell ref="C27:J27"/>
    <mergeCell ref="C28:J28"/>
    <mergeCell ref="C29:D29"/>
    <mergeCell ref="H29:J29"/>
    <mergeCell ref="AA10:AH10"/>
    <mergeCell ref="AI10:AP10"/>
    <mergeCell ref="K11:L11"/>
    <mergeCell ref="M11:N11"/>
    <mergeCell ref="AO11:AP11"/>
    <mergeCell ref="AA11:AB11"/>
    <mergeCell ref="AC11:AD11"/>
    <mergeCell ref="AE11:AF11"/>
    <mergeCell ref="AG11:AH11"/>
    <mergeCell ref="AI11:AJ11"/>
    <mergeCell ref="AK11:AL11"/>
    <mergeCell ref="O11:P11"/>
    <mergeCell ref="Q11:R11"/>
    <mergeCell ref="S11:T11"/>
    <mergeCell ref="U11:V11"/>
    <mergeCell ref="AQ8:AS8"/>
    <mergeCell ref="B9:B12"/>
    <mergeCell ref="C9:C12"/>
    <mergeCell ref="D9:D12"/>
    <mergeCell ref="E9:E12"/>
    <mergeCell ref="F9:F12"/>
    <mergeCell ref="G9:G12"/>
    <mergeCell ref="H9:H12"/>
    <mergeCell ref="I9:I12"/>
    <mergeCell ref="J9:J12"/>
    <mergeCell ref="K9:AP9"/>
    <mergeCell ref="AQ9:AQ12"/>
    <mergeCell ref="AR9:AR12"/>
    <mergeCell ref="AS9:AS12"/>
    <mergeCell ref="K10:R10"/>
    <mergeCell ref="S10:Z10"/>
    <mergeCell ref="AR7:AS7"/>
    <mergeCell ref="B2:B6"/>
    <mergeCell ref="C2:AQ6"/>
    <mergeCell ref="AR2:AS2"/>
    <mergeCell ref="AR5:AS5"/>
    <mergeCell ref="AR6:AS6"/>
  </mergeCells>
  <conditionalFormatting sqref="AS13">
    <cfRule type="cellIs" dxfId="17" priority="16" operator="between">
      <formula>0.7</formula>
      <formula>1</formula>
    </cfRule>
    <cfRule type="cellIs" dxfId="16" priority="17" operator="between">
      <formula>0.51</formula>
      <formula>0.69</formula>
    </cfRule>
    <cfRule type="cellIs" dxfId="15" priority="18" operator="between">
      <formula>0</formula>
      <formula>0.5</formula>
    </cfRule>
  </conditionalFormatting>
  <conditionalFormatting sqref="AS21:AS24">
    <cfRule type="cellIs" dxfId="14" priority="13" operator="between">
      <formula>0.7</formula>
      <formula>1</formula>
    </cfRule>
    <cfRule type="cellIs" dxfId="13" priority="14" operator="between">
      <formula>0.51</formula>
      <formula>0.69</formula>
    </cfRule>
    <cfRule type="cellIs" dxfId="12" priority="15" operator="between">
      <formula>0</formula>
      <formula>0.5</formula>
    </cfRule>
  </conditionalFormatting>
  <conditionalFormatting sqref="G22 G13:G19">
    <cfRule type="expression" dxfId="11" priority="10">
      <formula>$L13="Pesos ($)"</formula>
    </cfRule>
    <cfRule type="expression" dxfId="10" priority="11">
      <formula>OR(LEFT($L13,9)="Número de",$L13="Otra")</formula>
    </cfRule>
    <cfRule type="expression" dxfId="9" priority="12">
      <formula>$L13="Porcentaje"</formula>
    </cfRule>
  </conditionalFormatting>
  <conditionalFormatting sqref="G20">
    <cfRule type="expression" dxfId="8" priority="7">
      <formula>$L20="Pesos ($)"</formula>
    </cfRule>
    <cfRule type="expression" dxfId="7" priority="8">
      <formula>OR(LEFT($L20,9)="Número de",$L20="Otra")</formula>
    </cfRule>
    <cfRule type="expression" dxfId="6" priority="9">
      <formula>$L20="Porcentaje"</formula>
    </cfRule>
  </conditionalFormatting>
  <conditionalFormatting sqref="AS14:AS20">
    <cfRule type="cellIs" dxfId="5" priority="4" operator="between">
      <formula>0.7</formula>
      <formula>1</formula>
    </cfRule>
    <cfRule type="cellIs" dxfId="4" priority="5" operator="between">
      <formula>0.51</formula>
      <formula>0.69</formula>
    </cfRule>
    <cfRule type="cellIs" dxfId="3" priority="6" operator="between">
      <formula>0</formula>
      <formula>0.5</formula>
    </cfRule>
  </conditionalFormatting>
  <conditionalFormatting sqref="G21">
    <cfRule type="expression" dxfId="2" priority="1">
      <formula>$L21="Pesos ($)"</formula>
    </cfRule>
    <cfRule type="expression" dxfId="1" priority="2">
      <formula>OR(LEFT($L21,9)="Número de",$L21="Otra")</formula>
    </cfRule>
    <cfRule type="expression" dxfId="0" priority="3">
      <formula>$L21="Porcentaje"</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Q46"/>
  <sheetViews>
    <sheetView showGridLines="0" topLeftCell="AD24" zoomScale="50" zoomScaleNormal="50" workbookViewId="0">
      <selection activeCell="AH27" sqref="AH27:AH30"/>
    </sheetView>
  </sheetViews>
  <sheetFormatPr baseColWidth="10" defaultColWidth="17.28515625" defaultRowHeight="15" customHeight="1"/>
  <cols>
    <col min="1" max="1" width="25.5703125" style="9" customWidth="1"/>
    <col min="2" max="2" width="23.7109375" style="9" customWidth="1"/>
    <col min="3" max="3" width="21.7109375" style="14" customWidth="1"/>
    <col min="4" max="4" width="42.140625" style="9" customWidth="1"/>
    <col min="5" max="5" width="23.28515625" style="9" customWidth="1"/>
    <col min="6" max="6" width="41.42578125" style="9" customWidth="1"/>
    <col min="7" max="7" width="51.5703125" style="9" customWidth="1"/>
    <col min="8" max="8" width="53.42578125" style="11" customWidth="1"/>
    <col min="9" max="9" width="18" style="5" bestFit="1" customWidth="1"/>
    <col min="10" max="14" width="17.42578125" style="5" bestFit="1" customWidth="1"/>
    <col min="15" max="15" width="19" style="5" bestFit="1" customWidth="1"/>
    <col min="16" max="17" width="17.42578125" style="5" bestFit="1" customWidth="1"/>
    <col min="18" max="18" width="17.28515625" style="5"/>
    <col min="19" max="19" width="17.42578125" style="5" bestFit="1" customWidth="1"/>
    <col min="20" max="20" width="17.28515625" style="5"/>
    <col min="21" max="21" width="17.42578125" style="5" bestFit="1" customWidth="1"/>
    <col min="22" max="22" width="17.28515625" style="5"/>
    <col min="23" max="23" width="19" style="5" bestFit="1" customWidth="1"/>
    <col min="24" max="25" width="17.42578125" style="5" bestFit="1" customWidth="1"/>
    <col min="26" max="26" width="17.28515625" style="5"/>
    <col min="27" max="27" width="17.42578125" style="5" bestFit="1" customWidth="1"/>
    <col min="28" max="28" width="17.28515625" style="5"/>
    <col min="29" max="29" width="17.42578125" style="5" bestFit="1" customWidth="1"/>
    <col min="30" max="30" width="17.28515625" style="5"/>
    <col min="31" max="31" width="19" style="5" bestFit="1" customWidth="1"/>
    <col min="32" max="33" width="17.42578125" style="5" bestFit="1" customWidth="1"/>
    <col min="34" max="34" width="17.28515625" style="5"/>
    <col min="35" max="35" width="17.42578125" style="5" bestFit="1" customWidth="1"/>
    <col min="36" max="36" width="17.28515625" style="5"/>
    <col min="37" max="37" width="17.42578125" style="5" bestFit="1" customWidth="1"/>
    <col min="38" max="38" width="17.28515625" style="5"/>
    <col min="39" max="39" width="19" style="5" bestFit="1" customWidth="1"/>
    <col min="40" max="40" width="17.42578125" style="5" bestFit="1" customWidth="1"/>
    <col min="41" max="41" width="19" style="5" bestFit="1" customWidth="1"/>
    <col min="42" max="42" width="17.42578125" style="5" bestFit="1" customWidth="1"/>
    <col min="43" max="16384" width="17.28515625" style="5"/>
  </cols>
  <sheetData>
    <row r="1" spans="1:43" ht="39.75" customHeight="1">
      <c r="A1" s="555"/>
      <c r="B1" s="555"/>
      <c r="C1" s="555"/>
      <c r="D1" s="556" t="s">
        <v>345</v>
      </c>
      <c r="E1" s="556"/>
      <c r="F1" s="556"/>
      <c r="G1" s="556"/>
      <c r="H1" s="556"/>
    </row>
    <row r="2" spans="1:43" ht="39.75" customHeight="1">
      <c r="A2" s="555"/>
      <c r="B2" s="555"/>
      <c r="C2" s="555"/>
      <c r="D2" s="556">
        <v>2015</v>
      </c>
      <c r="E2" s="556"/>
      <c r="F2" s="556"/>
      <c r="G2" s="556"/>
      <c r="H2" s="556"/>
    </row>
    <row r="3" spans="1:43" ht="14.25" customHeight="1">
      <c r="A3" s="6"/>
      <c r="B3" s="6"/>
      <c r="C3" s="12"/>
      <c r="D3" s="6"/>
      <c r="E3" s="6"/>
      <c r="F3" s="6"/>
      <c r="G3" s="6"/>
      <c r="H3" s="10"/>
    </row>
    <row r="4" spans="1:43" ht="15" customHeight="1">
      <c r="A4" s="19"/>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1"/>
      <c r="AO4" s="557"/>
      <c r="AP4" s="558"/>
      <c r="AQ4" s="559"/>
    </row>
    <row r="5" spans="1:43" ht="13.5" customHeight="1">
      <c r="A5" s="560" t="s">
        <v>0</v>
      </c>
      <c r="B5" s="560" t="s">
        <v>1</v>
      </c>
      <c r="C5" s="560" t="s">
        <v>2</v>
      </c>
      <c r="D5" s="549" t="s">
        <v>3</v>
      </c>
      <c r="E5" s="549" t="s">
        <v>4</v>
      </c>
      <c r="F5" s="549" t="s">
        <v>5</v>
      </c>
      <c r="G5" s="549" t="s">
        <v>6</v>
      </c>
      <c r="H5" s="549" t="s">
        <v>7</v>
      </c>
      <c r="I5" s="551" t="s">
        <v>346</v>
      </c>
      <c r="J5" s="551"/>
      <c r="K5" s="551"/>
      <c r="L5" s="551"/>
      <c r="M5" s="551"/>
      <c r="N5" s="551"/>
      <c r="O5" s="551"/>
      <c r="P5" s="551"/>
      <c r="Q5" s="551"/>
      <c r="R5" s="551"/>
      <c r="S5" s="551"/>
      <c r="T5" s="551"/>
      <c r="U5" s="551"/>
      <c r="V5" s="551"/>
      <c r="W5" s="551"/>
      <c r="X5" s="551"/>
      <c r="Y5" s="551"/>
      <c r="Z5" s="551"/>
      <c r="AA5" s="551"/>
      <c r="AB5" s="551"/>
      <c r="AC5" s="551"/>
      <c r="AD5" s="551"/>
      <c r="AE5" s="551"/>
      <c r="AF5" s="551"/>
      <c r="AG5" s="551"/>
      <c r="AH5" s="551"/>
      <c r="AI5" s="551"/>
      <c r="AJ5" s="551"/>
      <c r="AK5" s="551"/>
      <c r="AL5" s="551"/>
      <c r="AM5" s="551"/>
      <c r="AN5" s="551"/>
      <c r="AO5" s="562" t="s">
        <v>347</v>
      </c>
      <c r="AP5" s="563" t="s">
        <v>348</v>
      </c>
      <c r="AQ5" s="563" t="s">
        <v>378</v>
      </c>
    </row>
    <row r="6" spans="1:43" ht="13.5" customHeight="1">
      <c r="A6" s="560"/>
      <c r="B6" s="560"/>
      <c r="C6" s="560"/>
      <c r="D6" s="549"/>
      <c r="E6" s="549"/>
      <c r="F6" s="549"/>
      <c r="G6" s="549"/>
      <c r="H6" s="549"/>
      <c r="I6" s="554" t="s">
        <v>349</v>
      </c>
      <c r="J6" s="554"/>
      <c r="K6" s="554"/>
      <c r="L6" s="554"/>
      <c r="M6" s="554"/>
      <c r="N6" s="554"/>
      <c r="O6" s="554"/>
      <c r="P6" s="554"/>
      <c r="Q6" s="554" t="s">
        <v>350</v>
      </c>
      <c r="R6" s="554"/>
      <c r="S6" s="554"/>
      <c r="T6" s="554"/>
      <c r="U6" s="554"/>
      <c r="V6" s="554"/>
      <c r="W6" s="554"/>
      <c r="X6" s="554"/>
      <c r="Y6" s="554" t="s">
        <v>351</v>
      </c>
      <c r="Z6" s="554"/>
      <c r="AA6" s="554"/>
      <c r="AB6" s="554"/>
      <c r="AC6" s="554"/>
      <c r="AD6" s="554"/>
      <c r="AE6" s="554"/>
      <c r="AF6" s="554"/>
      <c r="AG6" s="554" t="s">
        <v>352</v>
      </c>
      <c r="AH6" s="554"/>
      <c r="AI6" s="554"/>
      <c r="AJ6" s="554"/>
      <c r="AK6" s="554"/>
      <c r="AL6" s="554"/>
      <c r="AM6" s="554"/>
      <c r="AN6" s="554"/>
      <c r="AO6" s="562"/>
      <c r="AP6" s="563"/>
      <c r="AQ6" s="563"/>
    </row>
    <row r="7" spans="1:43" ht="17.25" customHeight="1">
      <c r="A7" s="560"/>
      <c r="B7" s="560"/>
      <c r="C7" s="560"/>
      <c r="D7" s="549"/>
      <c r="E7" s="549"/>
      <c r="F7" s="549"/>
      <c r="G7" s="549"/>
      <c r="H7" s="549"/>
      <c r="I7" s="546" t="s">
        <v>353</v>
      </c>
      <c r="J7" s="546"/>
      <c r="K7" s="546" t="s">
        <v>354</v>
      </c>
      <c r="L7" s="546"/>
      <c r="M7" s="546" t="s">
        <v>355</v>
      </c>
      <c r="N7" s="546"/>
      <c r="O7" s="547" t="s">
        <v>356</v>
      </c>
      <c r="P7" s="548"/>
      <c r="Q7" s="546" t="s">
        <v>357</v>
      </c>
      <c r="R7" s="546"/>
      <c r="S7" s="546" t="s">
        <v>358</v>
      </c>
      <c r="T7" s="546"/>
      <c r="U7" s="546" t="s">
        <v>359</v>
      </c>
      <c r="V7" s="546"/>
      <c r="W7" s="547" t="s">
        <v>356</v>
      </c>
      <c r="X7" s="548"/>
      <c r="Y7" s="546" t="s">
        <v>360</v>
      </c>
      <c r="Z7" s="546"/>
      <c r="AA7" s="546" t="s">
        <v>361</v>
      </c>
      <c r="AB7" s="546"/>
      <c r="AC7" s="546" t="s">
        <v>362</v>
      </c>
      <c r="AD7" s="546"/>
      <c r="AE7" s="547" t="s">
        <v>356</v>
      </c>
      <c r="AF7" s="548"/>
      <c r="AG7" s="546" t="s">
        <v>363</v>
      </c>
      <c r="AH7" s="546"/>
      <c r="AI7" s="546" t="s">
        <v>364</v>
      </c>
      <c r="AJ7" s="546"/>
      <c r="AK7" s="546" t="s">
        <v>365</v>
      </c>
      <c r="AL7" s="546"/>
      <c r="AM7" s="547" t="s">
        <v>356</v>
      </c>
      <c r="AN7" s="548"/>
      <c r="AO7" s="562"/>
      <c r="AP7" s="563"/>
      <c r="AQ7" s="563"/>
    </row>
    <row r="8" spans="1:43" ht="15.75" customHeight="1">
      <c r="A8" s="561"/>
      <c r="B8" s="561"/>
      <c r="C8" s="561"/>
      <c r="D8" s="550"/>
      <c r="E8" s="550"/>
      <c r="F8" s="550"/>
      <c r="G8" s="550"/>
      <c r="H8" s="550"/>
      <c r="I8" s="15" t="s">
        <v>366</v>
      </c>
      <c r="J8" s="16" t="s">
        <v>367</v>
      </c>
      <c r="K8" s="15" t="s">
        <v>366</v>
      </c>
      <c r="L8" s="16" t="s">
        <v>367</v>
      </c>
      <c r="M8" s="15" t="s">
        <v>366</v>
      </c>
      <c r="N8" s="16" t="s">
        <v>367</v>
      </c>
      <c r="O8" s="17" t="s">
        <v>366</v>
      </c>
      <c r="P8" s="18" t="s">
        <v>367</v>
      </c>
      <c r="Q8" s="15" t="s">
        <v>366</v>
      </c>
      <c r="R8" s="16" t="s">
        <v>367</v>
      </c>
      <c r="S8" s="15" t="s">
        <v>366</v>
      </c>
      <c r="T8" s="16" t="s">
        <v>367</v>
      </c>
      <c r="U8" s="15" t="s">
        <v>366</v>
      </c>
      <c r="V8" s="16" t="s">
        <v>367</v>
      </c>
      <c r="W8" s="17" t="s">
        <v>366</v>
      </c>
      <c r="X8" s="18" t="s">
        <v>367</v>
      </c>
      <c r="Y8" s="15" t="s">
        <v>366</v>
      </c>
      <c r="Z8" s="16" t="s">
        <v>367</v>
      </c>
      <c r="AA8" s="15" t="s">
        <v>366</v>
      </c>
      <c r="AB8" s="16" t="s">
        <v>367</v>
      </c>
      <c r="AC8" s="15" t="s">
        <v>366</v>
      </c>
      <c r="AD8" s="16" t="s">
        <v>367</v>
      </c>
      <c r="AE8" s="17" t="s">
        <v>366</v>
      </c>
      <c r="AF8" s="18" t="s">
        <v>367</v>
      </c>
      <c r="AG8" s="15" t="s">
        <v>366</v>
      </c>
      <c r="AH8" s="16" t="s">
        <v>367</v>
      </c>
      <c r="AI8" s="15" t="s">
        <v>366</v>
      </c>
      <c r="AJ8" s="16" t="s">
        <v>367</v>
      </c>
      <c r="AK8" s="15" t="s">
        <v>366</v>
      </c>
      <c r="AL8" s="16" t="s">
        <v>367</v>
      </c>
      <c r="AM8" s="17" t="s">
        <v>366</v>
      </c>
      <c r="AN8" s="18" t="s">
        <v>367</v>
      </c>
      <c r="AO8" s="562"/>
      <c r="AP8" s="563"/>
      <c r="AQ8" s="563"/>
    </row>
    <row r="9" spans="1:43" ht="143.25" customHeight="1">
      <c r="A9" s="574" t="s">
        <v>8</v>
      </c>
      <c r="B9" s="574" t="s">
        <v>9</v>
      </c>
      <c r="C9" s="575" t="s">
        <v>10</v>
      </c>
      <c r="D9" s="545" t="s">
        <v>11</v>
      </c>
      <c r="E9" s="576" t="s">
        <v>414</v>
      </c>
      <c r="F9" s="579" t="s">
        <v>12</v>
      </c>
      <c r="G9" s="98" t="s">
        <v>415</v>
      </c>
      <c r="H9" s="55" t="s">
        <v>259</v>
      </c>
      <c r="I9" s="582">
        <v>0</v>
      </c>
      <c r="J9" s="582">
        <v>0</v>
      </c>
      <c r="K9" s="582">
        <v>0</v>
      </c>
      <c r="L9" s="582">
        <v>0</v>
      </c>
      <c r="M9" s="582">
        <v>0</v>
      </c>
      <c r="N9" s="582">
        <v>0</v>
      </c>
      <c r="O9" s="585">
        <f>I9+K9+M9</f>
        <v>0</v>
      </c>
      <c r="P9" s="585">
        <f>+J9+L9+N9</f>
        <v>0</v>
      </c>
      <c r="Q9" s="582">
        <v>0</v>
      </c>
      <c r="R9" s="582">
        <v>0</v>
      </c>
      <c r="S9" s="582">
        <v>0</v>
      </c>
      <c r="T9" s="582">
        <v>0</v>
      </c>
      <c r="U9" s="582">
        <v>0</v>
      </c>
      <c r="V9" s="582">
        <v>0</v>
      </c>
      <c r="W9" s="585">
        <f>Q9+S9+U9</f>
        <v>0</v>
      </c>
      <c r="X9" s="585">
        <f>+R9+T9+V9</f>
        <v>0</v>
      </c>
      <c r="Y9" s="582">
        <v>0</v>
      </c>
      <c r="Z9" s="588">
        <v>0</v>
      </c>
      <c r="AA9" s="582">
        <v>0</v>
      </c>
      <c r="AB9" s="588">
        <v>0</v>
      </c>
      <c r="AC9" s="582">
        <v>0</v>
      </c>
      <c r="AD9" s="588">
        <v>0</v>
      </c>
      <c r="AE9" s="585">
        <f>Y9+AA9+AC9</f>
        <v>0</v>
      </c>
      <c r="AF9" s="585">
        <f>+Z9+AB9+AD9</f>
        <v>0</v>
      </c>
      <c r="AG9" s="601" t="e">
        <f>SUM(#REF!)</f>
        <v>#REF!</v>
      </c>
      <c r="AH9" s="601" t="e">
        <f>SUM(#REF!)</f>
        <v>#REF!</v>
      </c>
      <c r="AI9" s="601" t="e">
        <f>SUM(#REF!)</f>
        <v>#REF!</v>
      </c>
      <c r="AJ9" s="601" t="e">
        <f>SUM(#REF!)</f>
        <v>#REF!</v>
      </c>
      <c r="AK9" s="601" t="e">
        <f>SUM(#REF!)</f>
        <v>#REF!</v>
      </c>
      <c r="AL9" s="601" t="e">
        <f>SUM(#REF!)</f>
        <v>#REF!</v>
      </c>
      <c r="AM9" s="593" t="e">
        <f>AG9+AI9+AK9</f>
        <v>#REF!</v>
      </c>
      <c r="AN9" s="593" t="e">
        <f>+AH9+AJ9+AL9</f>
        <v>#REF!</v>
      </c>
      <c r="AO9" s="572" t="e">
        <f>O9+W9+AE9+AM9</f>
        <v>#REF!</v>
      </c>
      <c r="AP9" s="597" t="e">
        <f>P9+X9+AF9+AN9</f>
        <v>#REF!</v>
      </c>
      <c r="AQ9" s="538" t="e">
        <f>IF(AND(AP9&gt;0,AO9&gt;0),AP9/AO9,0)</f>
        <v>#REF!</v>
      </c>
    </row>
    <row r="10" spans="1:43" ht="90" customHeight="1">
      <c r="A10" s="574"/>
      <c r="B10" s="574"/>
      <c r="C10" s="575"/>
      <c r="D10" s="545"/>
      <c r="E10" s="577"/>
      <c r="F10" s="580"/>
      <c r="G10" s="99" t="s">
        <v>417</v>
      </c>
      <c r="H10" s="55" t="s">
        <v>260</v>
      </c>
      <c r="I10" s="583"/>
      <c r="J10" s="583"/>
      <c r="K10" s="583"/>
      <c r="L10" s="583"/>
      <c r="M10" s="583"/>
      <c r="N10" s="583"/>
      <c r="O10" s="586"/>
      <c r="P10" s="586"/>
      <c r="Q10" s="583"/>
      <c r="R10" s="583"/>
      <c r="S10" s="583"/>
      <c r="T10" s="583"/>
      <c r="U10" s="583"/>
      <c r="V10" s="583"/>
      <c r="W10" s="586"/>
      <c r="X10" s="586"/>
      <c r="Y10" s="583"/>
      <c r="Z10" s="589"/>
      <c r="AA10" s="583"/>
      <c r="AB10" s="589"/>
      <c r="AC10" s="583"/>
      <c r="AD10" s="589"/>
      <c r="AE10" s="586"/>
      <c r="AF10" s="586"/>
      <c r="AG10" s="602"/>
      <c r="AH10" s="602"/>
      <c r="AI10" s="602"/>
      <c r="AJ10" s="602"/>
      <c r="AK10" s="602"/>
      <c r="AL10" s="602"/>
      <c r="AM10" s="594"/>
      <c r="AN10" s="594"/>
      <c r="AO10" s="596"/>
      <c r="AP10" s="598"/>
      <c r="AQ10" s="539"/>
    </row>
    <row r="11" spans="1:43" ht="209.25" customHeight="1">
      <c r="A11" s="574"/>
      <c r="B11" s="574"/>
      <c r="C11" s="575"/>
      <c r="D11" s="545"/>
      <c r="E11" s="578"/>
      <c r="F11" s="581"/>
      <c r="G11" s="99" t="s">
        <v>418</v>
      </c>
      <c r="H11" s="56" t="s">
        <v>215</v>
      </c>
      <c r="I11" s="584"/>
      <c r="J11" s="584"/>
      <c r="K11" s="584"/>
      <c r="L11" s="584"/>
      <c r="M11" s="584"/>
      <c r="N11" s="584"/>
      <c r="O11" s="587"/>
      <c r="P11" s="587"/>
      <c r="Q11" s="584"/>
      <c r="R11" s="584"/>
      <c r="S11" s="584"/>
      <c r="T11" s="584"/>
      <c r="U11" s="584"/>
      <c r="V11" s="584"/>
      <c r="W11" s="587"/>
      <c r="X11" s="587"/>
      <c r="Y11" s="584"/>
      <c r="Z11" s="590"/>
      <c r="AA11" s="584"/>
      <c r="AB11" s="590"/>
      <c r="AC11" s="584"/>
      <c r="AD11" s="590"/>
      <c r="AE11" s="587"/>
      <c r="AF11" s="587"/>
      <c r="AG11" s="603"/>
      <c r="AH11" s="603"/>
      <c r="AI11" s="603"/>
      <c r="AJ11" s="603"/>
      <c r="AK11" s="603"/>
      <c r="AL11" s="603"/>
      <c r="AM11" s="595"/>
      <c r="AN11" s="595"/>
      <c r="AO11" s="573"/>
      <c r="AP11" s="599"/>
      <c r="AQ11" s="540"/>
    </row>
    <row r="12" spans="1:43" s="3" customFormat="1" ht="195.75" customHeight="1">
      <c r="A12" s="574"/>
      <c r="B12" s="574"/>
      <c r="C12" s="575"/>
      <c r="D12" s="545" t="s">
        <v>14</v>
      </c>
      <c r="E12" s="600" t="s">
        <v>278</v>
      </c>
      <c r="F12" s="545" t="s">
        <v>15</v>
      </c>
      <c r="G12" s="56" t="s">
        <v>375</v>
      </c>
      <c r="H12" s="56" t="s">
        <v>281</v>
      </c>
      <c r="I12" s="591" t="e">
        <f>SUM(#REF!+#REF!)</f>
        <v>#REF!</v>
      </c>
      <c r="J12" s="591" t="e">
        <f>SUM(#REF!+#REF!)</f>
        <v>#REF!</v>
      </c>
      <c r="K12" s="591" t="e">
        <f>SUM(#REF!+#REF!)</f>
        <v>#REF!</v>
      </c>
      <c r="L12" s="591" t="e">
        <f>SUM(#REF!+#REF!)</f>
        <v>#REF!</v>
      </c>
      <c r="M12" s="591" t="e">
        <f>SUM(#REF!+#REF!)</f>
        <v>#REF!</v>
      </c>
      <c r="N12" s="591" t="e">
        <f>SUM(#REF!+#REF!)</f>
        <v>#REF!</v>
      </c>
      <c r="O12" s="585" t="e">
        <f t="shared" ref="O12:P15" si="0">I12+K12+M12</f>
        <v>#REF!</v>
      </c>
      <c r="P12" s="585" t="e">
        <f t="shared" si="0"/>
        <v>#REF!</v>
      </c>
      <c r="Q12" s="591" t="e">
        <f>SUM(#REF!+#REF!)</f>
        <v>#REF!</v>
      </c>
      <c r="R12" s="591" t="e">
        <f>SUM(#REF!+#REF!)</f>
        <v>#REF!</v>
      </c>
      <c r="S12" s="591" t="e">
        <f>SUM(#REF!+#REF!)</f>
        <v>#REF!</v>
      </c>
      <c r="T12" s="591" t="e">
        <f>SUM(#REF!+#REF!)</f>
        <v>#REF!</v>
      </c>
      <c r="U12" s="591" t="e">
        <f>SUM(#REF!+#REF!)</f>
        <v>#REF!</v>
      </c>
      <c r="V12" s="591" t="e">
        <f>SUM(#REF!+#REF!)</f>
        <v>#REF!</v>
      </c>
      <c r="W12" s="585" t="e">
        <f t="shared" ref="W12:X15" si="1">Q12+S12+U12</f>
        <v>#REF!</v>
      </c>
      <c r="X12" s="585" t="e">
        <f t="shared" si="1"/>
        <v>#REF!</v>
      </c>
      <c r="Y12" s="591" t="e">
        <f>SUM(#REF!+#REF!)</f>
        <v>#REF!</v>
      </c>
      <c r="Z12" s="591" t="e">
        <f>SUM(#REF!+#REF!)</f>
        <v>#REF!</v>
      </c>
      <c r="AA12" s="591" t="e">
        <f>SUM(#REF!+#REF!)</f>
        <v>#REF!</v>
      </c>
      <c r="AB12" s="591" t="e">
        <f>SUM(#REF!+#REF!)</f>
        <v>#REF!</v>
      </c>
      <c r="AC12" s="591" t="e">
        <f>SUM(#REF!+#REF!)</f>
        <v>#REF!</v>
      </c>
      <c r="AD12" s="591" t="e">
        <f>SUM(#REF!+#REF!)</f>
        <v>#REF!</v>
      </c>
      <c r="AE12" s="585" t="e">
        <f t="shared" ref="AE12:AF15" si="2">Y12+AA12+AC12</f>
        <v>#REF!</v>
      </c>
      <c r="AF12" s="585" t="e">
        <f t="shared" si="2"/>
        <v>#REF!</v>
      </c>
      <c r="AG12" s="591" t="e">
        <f>SUM(#REF!+#REF!)</f>
        <v>#REF!</v>
      </c>
      <c r="AH12" s="591" t="e">
        <f>SUM(#REF!+#REF!)</f>
        <v>#REF!</v>
      </c>
      <c r="AI12" s="591" t="e">
        <f>SUM(#REF!+#REF!)</f>
        <v>#REF!</v>
      </c>
      <c r="AJ12" s="591" t="e">
        <f>SUM(#REF!+#REF!)</f>
        <v>#REF!</v>
      </c>
      <c r="AK12" s="591" t="e">
        <f>SUM(#REF!+#REF!)</f>
        <v>#REF!</v>
      </c>
      <c r="AL12" s="591" t="e">
        <f>SUM(#REF!+#REF!)</f>
        <v>#REF!</v>
      </c>
      <c r="AM12" s="585" t="e">
        <f t="shared" ref="AM12:AN15" si="3">AG12+AI12+AK12</f>
        <v>#REF!</v>
      </c>
      <c r="AN12" s="585" t="e">
        <f t="shared" si="3"/>
        <v>#REF!</v>
      </c>
      <c r="AO12" s="604" t="e">
        <f t="shared" ref="AO12:AP15" si="4">O12+W12+AE12+AM12</f>
        <v>#REF!</v>
      </c>
      <c r="AP12" s="597" t="e">
        <f t="shared" si="4"/>
        <v>#REF!</v>
      </c>
      <c r="AQ12" s="538" t="e">
        <f>IF(AND(AP12&gt;0,AO12&gt;0),AP12/AO12,0)</f>
        <v>#REF!</v>
      </c>
    </row>
    <row r="13" spans="1:43" s="3" customFormat="1" ht="171.75" customHeight="1">
      <c r="A13" s="574"/>
      <c r="B13" s="574"/>
      <c r="C13" s="575"/>
      <c r="D13" s="545"/>
      <c r="E13" s="600"/>
      <c r="F13" s="545"/>
      <c r="G13" s="63" t="s">
        <v>376</v>
      </c>
      <c r="H13" s="60" t="s">
        <v>280</v>
      </c>
      <c r="I13" s="592"/>
      <c r="J13" s="592"/>
      <c r="K13" s="592"/>
      <c r="L13" s="592"/>
      <c r="M13" s="592"/>
      <c r="N13" s="592"/>
      <c r="O13" s="587"/>
      <c r="P13" s="587"/>
      <c r="Q13" s="592"/>
      <c r="R13" s="592"/>
      <c r="S13" s="592"/>
      <c r="T13" s="592"/>
      <c r="U13" s="592"/>
      <c r="V13" s="592"/>
      <c r="W13" s="587"/>
      <c r="X13" s="587"/>
      <c r="Y13" s="592"/>
      <c r="Z13" s="592"/>
      <c r="AA13" s="592"/>
      <c r="AB13" s="592"/>
      <c r="AC13" s="592"/>
      <c r="AD13" s="592"/>
      <c r="AE13" s="587"/>
      <c r="AF13" s="587"/>
      <c r="AG13" s="592"/>
      <c r="AH13" s="592"/>
      <c r="AI13" s="592"/>
      <c r="AJ13" s="592"/>
      <c r="AK13" s="592"/>
      <c r="AL13" s="592"/>
      <c r="AM13" s="587"/>
      <c r="AN13" s="587"/>
      <c r="AO13" s="605"/>
      <c r="AP13" s="599"/>
      <c r="AQ13" s="540"/>
    </row>
    <row r="14" spans="1:43" ht="150" customHeight="1">
      <c r="A14" s="614" t="s">
        <v>8</v>
      </c>
      <c r="B14" s="614" t="s">
        <v>9</v>
      </c>
      <c r="C14" s="575" t="s">
        <v>10</v>
      </c>
      <c r="D14" s="56" t="s">
        <v>16</v>
      </c>
      <c r="E14" s="57" t="s">
        <v>17</v>
      </c>
      <c r="F14" s="56" t="s">
        <v>257</v>
      </c>
      <c r="G14" s="56" t="s">
        <v>279</v>
      </c>
      <c r="H14" s="55" t="s">
        <v>274</v>
      </c>
      <c r="I14" s="31" t="e">
        <f>SUM(#REF!)</f>
        <v>#REF!</v>
      </c>
      <c r="J14" s="31" t="e">
        <f>SUM(#REF!)</f>
        <v>#REF!</v>
      </c>
      <c r="K14" s="31" t="e">
        <f>SUM(#REF!)</f>
        <v>#REF!</v>
      </c>
      <c r="L14" s="31" t="e">
        <f>SUM(#REF!)</f>
        <v>#REF!</v>
      </c>
      <c r="M14" s="31" t="e">
        <f>SUM(#REF!)</f>
        <v>#REF!</v>
      </c>
      <c r="N14" s="31" t="e">
        <f>SUM(#REF!)</f>
        <v>#REF!</v>
      </c>
      <c r="O14" s="32" t="e">
        <f t="shared" si="0"/>
        <v>#REF!</v>
      </c>
      <c r="P14" s="32" t="e">
        <f t="shared" si="0"/>
        <v>#REF!</v>
      </c>
      <c r="Q14" s="31" t="e">
        <f>SUM(#REF!)</f>
        <v>#REF!</v>
      </c>
      <c r="R14" s="31" t="e">
        <f>SUM(#REF!)</f>
        <v>#REF!</v>
      </c>
      <c r="S14" s="31" t="e">
        <f>SUM(#REF!)</f>
        <v>#REF!</v>
      </c>
      <c r="T14" s="31" t="e">
        <f>SUM(#REF!)</f>
        <v>#REF!</v>
      </c>
      <c r="U14" s="31" t="e">
        <f>SUM(#REF!)</f>
        <v>#REF!</v>
      </c>
      <c r="V14" s="31" t="e">
        <f>SUM(#REF!)</f>
        <v>#REF!</v>
      </c>
      <c r="W14" s="32" t="e">
        <f t="shared" si="1"/>
        <v>#REF!</v>
      </c>
      <c r="X14" s="32" t="e">
        <f t="shared" si="1"/>
        <v>#REF!</v>
      </c>
      <c r="Y14" s="31" t="e">
        <f>SUM(#REF!)</f>
        <v>#REF!</v>
      </c>
      <c r="Z14" s="31" t="e">
        <f>SUM(#REF!)</f>
        <v>#REF!</v>
      </c>
      <c r="AA14" s="31" t="e">
        <f>SUM(#REF!)</f>
        <v>#REF!</v>
      </c>
      <c r="AB14" s="31" t="e">
        <f>SUM(#REF!)</f>
        <v>#REF!</v>
      </c>
      <c r="AC14" s="31" t="e">
        <f>SUM(#REF!)</f>
        <v>#REF!</v>
      </c>
      <c r="AD14" s="31" t="e">
        <f>SUM(#REF!)</f>
        <v>#REF!</v>
      </c>
      <c r="AE14" s="32" t="e">
        <f t="shared" si="2"/>
        <v>#REF!</v>
      </c>
      <c r="AF14" s="32" t="e">
        <f t="shared" si="2"/>
        <v>#REF!</v>
      </c>
      <c r="AG14" s="31" t="e">
        <f>SUM(#REF!)</f>
        <v>#REF!</v>
      </c>
      <c r="AH14" s="31" t="e">
        <f>SUM(#REF!)</f>
        <v>#REF!</v>
      </c>
      <c r="AI14" s="31" t="e">
        <f>SUM(#REF!)</f>
        <v>#REF!</v>
      </c>
      <c r="AJ14" s="31" t="e">
        <f>SUM(#REF!)</f>
        <v>#REF!</v>
      </c>
      <c r="AK14" s="31" t="e">
        <f>SUM(#REF!)</f>
        <v>#REF!</v>
      </c>
      <c r="AL14" s="31" t="e">
        <f>SUM(#REF!)</f>
        <v>#REF!</v>
      </c>
      <c r="AM14" s="32" t="e">
        <f t="shared" si="3"/>
        <v>#REF!</v>
      </c>
      <c r="AN14" s="32" t="e">
        <f t="shared" si="3"/>
        <v>#REF!</v>
      </c>
      <c r="AO14" s="33" t="e">
        <f t="shared" si="4"/>
        <v>#REF!</v>
      </c>
      <c r="AP14" s="33" t="e">
        <f t="shared" si="4"/>
        <v>#REF!</v>
      </c>
      <c r="AQ14" s="34" t="e">
        <f>IF(AND(AP14&gt;0,AO14&gt;0),AP14/AO14,0)</f>
        <v>#REF!</v>
      </c>
    </row>
    <row r="15" spans="1:43" ht="47.25" customHeight="1">
      <c r="A15" s="615"/>
      <c r="B15" s="615"/>
      <c r="C15" s="575"/>
      <c r="D15" s="544" t="s">
        <v>18</v>
      </c>
      <c r="E15" s="617" t="s">
        <v>416</v>
      </c>
      <c r="F15" s="544" t="s">
        <v>19</v>
      </c>
      <c r="G15" s="56" t="s">
        <v>20</v>
      </c>
      <c r="H15" s="544" t="s">
        <v>216</v>
      </c>
      <c r="I15" s="591" t="e">
        <f>SUM(#REF!)</f>
        <v>#REF!</v>
      </c>
      <c r="J15" s="591" t="e">
        <f>SUM(#REF!)</f>
        <v>#REF!</v>
      </c>
      <c r="K15" s="591" t="e">
        <f>SUM(#REF!)</f>
        <v>#REF!</v>
      </c>
      <c r="L15" s="591" t="e">
        <f>SUM(#REF!)</f>
        <v>#REF!</v>
      </c>
      <c r="M15" s="591" t="e">
        <f>SUM(#REF!)</f>
        <v>#REF!</v>
      </c>
      <c r="N15" s="591" t="e">
        <f>SUM(#REF!)</f>
        <v>#REF!</v>
      </c>
      <c r="O15" s="585" t="e">
        <f t="shared" si="0"/>
        <v>#REF!</v>
      </c>
      <c r="P15" s="585" t="e">
        <f t="shared" si="0"/>
        <v>#REF!</v>
      </c>
      <c r="Q15" s="591" t="e">
        <f>SUM(#REF!)</f>
        <v>#REF!</v>
      </c>
      <c r="R15" s="591" t="e">
        <f>SUM(#REF!)</f>
        <v>#REF!</v>
      </c>
      <c r="S15" s="591" t="e">
        <f>SUM(#REF!)</f>
        <v>#REF!</v>
      </c>
      <c r="T15" s="591" t="e">
        <f>SUM(#REF!)</f>
        <v>#REF!</v>
      </c>
      <c r="U15" s="591" t="e">
        <f>SUM(#REF!)</f>
        <v>#REF!</v>
      </c>
      <c r="V15" s="591" t="e">
        <f>SUM(#REF!)</f>
        <v>#REF!</v>
      </c>
      <c r="W15" s="585" t="e">
        <f t="shared" si="1"/>
        <v>#REF!</v>
      </c>
      <c r="X15" s="585" t="e">
        <f t="shared" si="1"/>
        <v>#REF!</v>
      </c>
      <c r="Y15" s="591" t="e">
        <f>SUM(#REF!)</f>
        <v>#REF!</v>
      </c>
      <c r="Z15" s="591" t="e">
        <f>SUM(#REF!)</f>
        <v>#REF!</v>
      </c>
      <c r="AA15" s="591" t="e">
        <f>SUM(#REF!)</f>
        <v>#REF!</v>
      </c>
      <c r="AB15" s="591" t="e">
        <f>SUM(#REF!)</f>
        <v>#REF!</v>
      </c>
      <c r="AC15" s="591" t="e">
        <f>SUM(#REF!)</f>
        <v>#REF!</v>
      </c>
      <c r="AD15" s="591" t="e">
        <f>SUM(#REF!)</f>
        <v>#REF!</v>
      </c>
      <c r="AE15" s="585" t="e">
        <f t="shared" si="2"/>
        <v>#REF!</v>
      </c>
      <c r="AF15" s="585" t="e">
        <f t="shared" si="2"/>
        <v>#REF!</v>
      </c>
      <c r="AG15" s="591" t="e">
        <f>SUM(#REF!)</f>
        <v>#REF!</v>
      </c>
      <c r="AH15" s="591" t="e">
        <f>SUM(#REF!)</f>
        <v>#REF!</v>
      </c>
      <c r="AI15" s="591" t="e">
        <f>SUM(#REF!)</f>
        <v>#REF!</v>
      </c>
      <c r="AJ15" s="591" t="e">
        <f>SUM(#REF!)</f>
        <v>#REF!</v>
      </c>
      <c r="AK15" s="591" t="e">
        <f>SUM(#REF!)</f>
        <v>#REF!</v>
      </c>
      <c r="AL15" s="591" t="e">
        <f>SUM(#REF!)</f>
        <v>#REF!</v>
      </c>
      <c r="AM15" s="585" t="e">
        <f t="shared" si="3"/>
        <v>#REF!</v>
      </c>
      <c r="AN15" s="585" t="e">
        <f t="shared" si="3"/>
        <v>#REF!</v>
      </c>
      <c r="AO15" s="604" t="e">
        <f t="shared" si="4"/>
        <v>#REF!</v>
      </c>
      <c r="AP15" s="597" t="e">
        <f t="shared" si="4"/>
        <v>#REF!</v>
      </c>
      <c r="AQ15" s="538" t="e">
        <f>IF(AND(AP15&gt;0,AO15&gt;0),AP15/AO15,0)</f>
        <v>#REF!</v>
      </c>
    </row>
    <row r="16" spans="1:43" ht="54.75" customHeight="1">
      <c r="A16" s="615"/>
      <c r="B16" s="615"/>
      <c r="C16" s="575"/>
      <c r="D16" s="545"/>
      <c r="E16" s="618"/>
      <c r="F16" s="545"/>
      <c r="G16" s="56" t="s">
        <v>21</v>
      </c>
      <c r="H16" s="545"/>
      <c r="I16" s="592"/>
      <c r="J16" s="592"/>
      <c r="K16" s="592"/>
      <c r="L16" s="592"/>
      <c r="M16" s="592"/>
      <c r="N16" s="592"/>
      <c r="O16" s="587"/>
      <c r="P16" s="587"/>
      <c r="Q16" s="592"/>
      <c r="R16" s="592"/>
      <c r="S16" s="592"/>
      <c r="T16" s="592"/>
      <c r="U16" s="592"/>
      <c r="V16" s="592"/>
      <c r="W16" s="587"/>
      <c r="X16" s="587"/>
      <c r="Y16" s="592"/>
      <c r="Z16" s="592"/>
      <c r="AA16" s="592"/>
      <c r="AB16" s="592"/>
      <c r="AC16" s="592"/>
      <c r="AD16" s="592"/>
      <c r="AE16" s="587"/>
      <c r="AF16" s="587"/>
      <c r="AG16" s="592"/>
      <c r="AH16" s="592"/>
      <c r="AI16" s="592"/>
      <c r="AJ16" s="592"/>
      <c r="AK16" s="592"/>
      <c r="AL16" s="592"/>
      <c r="AM16" s="587"/>
      <c r="AN16" s="587"/>
      <c r="AO16" s="605"/>
      <c r="AP16" s="599"/>
      <c r="AQ16" s="540"/>
    </row>
    <row r="17" spans="1:43" ht="103.5">
      <c r="A17" s="615"/>
      <c r="B17" s="615"/>
      <c r="C17" s="575"/>
      <c r="D17" s="545" t="s">
        <v>262</v>
      </c>
      <c r="E17" s="613" t="s">
        <v>261</v>
      </c>
      <c r="F17" s="544" t="s">
        <v>265</v>
      </c>
      <c r="G17" s="56" t="s">
        <v>22</v>
      </c>
      <c r="H17" s="55" t="s">
        <v>217</v>
      </c>
      <c r="I17" s="582">
        <v>0</v>
      </c>
      <c r="J17" s="582">
        <v>0</v>
      </c>
      <c r="K17" s="582">
        <v>0</v>
      </c>
      <c r="L17" s="582">
        <v>0</v>
      </c>
      <c r="M17" s="582">
        <v>0</v>
      </c>
      <c r="N17" s="582">
        <v>0</v>
      </c>
      <c r="O17" s="585">
        <f>I17+K17+M17</f>
        <v>0</v>
      </c>
      <c r="P17" s="585">
        <f>J17+L17+N17</f>
        <v>0</v>
      </c>
      <c r="Q17" s="582">
        <v>0</v>
      </c>
      <c r="R17" s="582">
        <v>0</v>
      </c>
      <c r="S17" s="582">
        <v>0</v>
      </c>
      <c r="T17" s="582">
        <v>0</v>
      </c>
      <c r="U17" s="582">
        <v>0</v>
      </c>
      <c r="V17" s="582">
        <v>0</v>
      </c>
      <c r="W17" s="585">
        <f>Q17+S17+U17</f>
        <v>0</v>
      </c>
      <c r="X17" s="585">
        <f>R17+T17+V17</f>
        <v>0</v>
      </c>
      <c r="Y17" s="582">
        <v>0</v>
      </c>
      <c r="Z17" s="588">
        <v>0</v>
      </c>
      <c r="AA17" s="582">
        <v>0</v>
      </c>
      <c r="AB17" s="588">
        <v>0</v>
      </c>
      <c r="AC17" s="582">
        <v>0</v>
      </c>
      <c r="AD17" s="588">
        <v>0</v>
      </c>
      <c r="AE17" s="585">
        <f>Y17+AA17+AC17</f>
        <v>0</v>
      </c>
      <c r="AF17" s="585">
        <f>Z17+AB17+AD17</f>
        <v>0</v>
      </c>
      <c r="AG17" s="607" t="e">
        <f>SUM(#REF!)</f>
        <v>#REF!</v>
      </c>
      <c r="AH17" s="607" t="e">
        <f>SUM(#REF!)</f>
        <v>#REF!</v>
      </c>
      <c r="AI17" s="607" t="e">
        <f>SUM(#REF!)</f>
        <v>#REF!</v>
      </c>
      <c r="AJ17" s="607" t="e">
        <f>SUM(#REF!)</f>
        <v>#REF!</v>
      </c>
      <c r="AK17" s="607" t="e">
        <f>SUM(#REF!)</f>
        <v>#REF!</v>
      </c>
      <c r="AL17" s="607" t="e">
        <f>SUM(#REF!)</f>
        <v>#REF!</v>
      </c>
      <c r="AM17" s="585" t="e">
        <f>AG17+AI17+AK17</f>
        <v>#REF!</v>
      </c>
      <c r="AN17" s="585" t="e">
        <f>AH17+AJ17+AL17</f>
        <v>#REF!</v>
      </c>
      <c r="AO17" s="604" t="e">
        <f>O17+W17+AE17+AM17</f>
        <v>#REF!</v>
      </c>
      <c r="AP17" s="597" t="e">
        <f>P17+X17+AF17+AN17</f>
        <v>#REF!</v>
      </c>
      <c r="AQ17" s="538" t="e">
        <f>IF(AND(AP17&gt;0,AO17&gt;0),AP17/AO17,0)</f>
        <v>#REF!</v>
      </c>
    </row>
    <row r="18" spans="1:43" ht="75.75" customHeight="1">
      <c r="A18" s="615"/>
      <c r="B18" s="615"/>
      <c r="C18" s="575"/>
      <c r="D18" s="545"/>
      <c r="E18" s="553"/>
      <c r="F18" s="545"/>
      <c r="G18" s="56" t="s">
        <v>263</v>
      </c>
      <c r="H18" s="56" t="s">
        <v>13</v>
      </c>
      <c r="I18" s="583"/>
      <c r="J18" s="583"/>
      <c r="K18" s="583"/>
      <c r="L18" s="583"/>
      <c r="M18" s="583"/>
      <c r="N18" s="583"/>
      <c r="O18" s="586"/>
      <c r="P18" s="586"/>
      <c r="Q18" s="583"/>
      <c r="R18" s="583"/>
      <c r="S18" s="583"/>
      <c r="T18" s="583"/>
      <c r="U18" s="583"/>
      <c r="V18" s="583"/>
      <c r="W18" s="586"/>
      <c r="X18" s="586"/>
      <c r="Y18" s="583"/>
      <c r="Z18" s="589"/>
      <c r="AA18" s="583"/>
      <c r="AB18" s="589"/>
      <c r="AC18" s="583"/>
      <c r="AD18" s="589"/>
      <c r="AE18" s="586"/>
      <c r="AF18" s="586"/>
      <c r="AG18" s="608"/>
      <c r="AH18" s="608"/>
      <c r="AI18" s="608"/>
      <c r="AJ18" s="608"/>
      <c r="AK18" s="608"/>
      <c r="AL18" s="608"/>
      <c r="AM18" s="586"/>
      <c r="AN18" s="586"/>
      <c r="AO18" s="606"/>
      <c r="AP18" s="598"/>
      <c r="AQ18" s="539"/>
    </row>
    <row r="19" spans="1:43" ht="75" customHeight="1">
      <c r="A19" s="615"/>
      <c r="B19" s="615"/>
      <c r="C19" s="575"/>
      <c r="D19" s="545"/>
      <c r="E19" s="553"/>
      <c r="F19" s="545"/>
      <c r="G19" s="55" t="s">
        <v>23</v>
      </c>
      <c r="H19" s="544" t="s">
        <v>13</v>
      </c>
      <c r="I19" s="583"/>
      <c r="J19" s="583"/>
      <c r="K19" s="583"/>
      <c r="L19" s="583"/>
      <c r="M19" s="583"/>
      <c r="N19" s="583"/>
      <c r="O19" s="586"/>
      <c r="P19" s="586"/>
      <c r="Q19" s="583"/>
      <c r="R19" s="583"/>
      <c r="S19" s="583"/>
      <c r="T19" s="583"/>
      <c r="U19" s="583"/>
      <c r="V19" s="583"/>
      <c r="W19" s="586"/>
      <c r="X19" s="586"/>
      <c r="Y19" s="583"/>
      <c r="Z19" s="589"/>
      <c r="AA19" s="583"/>
      <c r="AB19" s="589"/>
      <c r="AC19" s="583"/>
      <c r="AD19" s="589"/>
      <c r="AE19" s="586"/>
      <c r="AF19" s="586"/>
      <c r="AG19" s="608"/>
      <c r="AH19" s="608"/>
      <c r="AI19" s="608"/>
      <c r="AJ19" s="608"/>
      <c r="AK19" s="608"/>
      <c r="AL19" s="608"/>
      <c r="AM19" s="586"/>
      <c r="AN19" s="586"/>
      <c r="AO19" s="606"/>
      <c r="AP19" s="598"/>
      <c r="AQ19" s="539"/>
    </row>
    <row r="20" spans="1:43" ht="69">
      <c r="A20" s="615"/>
      <c r="B20" s="615"/>
      <c r="C20" s="575"/>
      <c r="D20" s="545"/>
      <c r="E20" s="553"/>
      <c r="F20" s="545"/>
      <c r="G20" s="100" t="s">
        <v>24</v>
      </c>
      <c r="H20" s="545"/>
      <c r="I20" s="583"/>
      <c r="J20" s="583"/>
      <c r="K20" s="583"/>
      <c r="L20" s="583"/>
      <c r="M20" s="583"/>
      <c r="N20" s="583"/>
      <c r="O20" s="586"/>
      <c r="P20" s="586"/>
      <c r="Q20" s="583"/>
      <c r="R20" s="583"/>
      <c r="S20" s="583"/>
      <c r="T20" s="583"/>
      <c r="U20" s="583"/>
      <c r="V20" s="583"/>
      <c r="W20" s="586"/>
      <c r="X20" s="586"/>
      <c r="Y20" s="583"/>
      <c r="Z20" s="589"/>
      <c r="AA20" s="583"/>
      <c r="AB20" s="589"/>
      <c r="AC20" s="583"/>
      <c r="AD20" s="589"/>
      <c r="AE20" s="586"/>
      <c r="AF20" s="586"/>
      <c r="AG20" s="608"/>
      <c r="AH20" s="608"/>
      <c r="AI20" s="608"/>
      <c r="AJ20" s="608"/>
      <c r="AK20" s="608"/>
      <c r="AL20" s="608"/>
      <c r="AM20" s="586"/>
      <c r="AN20" s="586"/>
      <c r="AO20" s="606"/>
      <c r="AP20" s="598"/>
      <c r="AQ20" s="539"/>
    </row>
    <row r="21" spans="1:43" ht="51.75">
      <c r="A21" s="615"/>
      <c r="B21" s="615"/>
      <c r="C21" s="575"/>
      <c r="D21" s="545"/>
      <c r="E21" s="553"/>
      <c r="F21" s="545"/>
      <c r="G21" s="55" t="s">
        <v>264</v>
      </c>
      <c r="H21" s="55" t="s">
        <v>13</v>
      </c>
      <c r="I21" s="584"/>
      <c r="J21" s="584"/>
      <c r="K21" s="584"/>
      <c r="L21" s="584"/>
      <c r="M21" s="584"/>
      <c r="N21" s="584"/>
      <c r="O21" s="587"/>
      <c r="P21" s="587"/>
      <c r="Q21" s="584"/>
      <c r="R21" s="584"/>
      <c r="S21" s="584"/>
      <c r="T21" s="584"/>
      <c r="U21" s="584"/>
      <c r="V21" s="584"/>
      <c r="W21" s="587"/>
      <c r="X21" s="587"/>
      <c r="Y21" s="584"/>
      <c r="Z21" s="590"/>
      <c r="AA21" s="584"/>
      <c r="AB21" s="590"/>
      <c r="AC21" s="584"/>
      <c r="AD21" s="590"/>
      <c r="AE21" s="587"/>
      <c r="AF21" s="587"/>
      <c r="AG21" s="609"/>
      <c r="AH21" s="609"/>
      <c r="AI21" s="609"/>
      <c r="AJ21" s="609"/>
      <c r="AK21" s="609"/>
      <c r="AL21" s="609"/>
      <c r="AM21" s="587"/>
      <c r="AN21" s="587"/>
      <c r="AO21" s="605"/>
      <c r="AP21" s="599"/>
      <c r="AQ21" s="540"/>
    </row>
    <row r="22" spans="1:43" ht="69" customHeight="1">
      <c r="A22" s="615"/>
      <c r="B22" s="615"/>
      <c r="C22" s="575"/>
      <c r="D22" s="90" t="s">
        <v>398</v>
      </c>
      <c r="E22" s="97" t="s">
        <v>261</v>
      </c>
      <c r="F22" s="89" t="s">
        <v>333</v>
      </c>
      <c r="G22" s="100" t="s">
        <v>403</v>
      </c>
      <c r="H22" s="89" t="s">
        <v>13</v>
      </c>
      <c r="I22" s="94">
        <v>0</v>
      </c>
      <c r="J22" s="94">
        <v>0</v>
      </c>
      <c r="K22" s="94">
        <v>0</v>
      </c>
      <c r="L22" s="94">
        <v>0</v>
      </c>
      <c r="M22" s="94">
        <v>0</v>
      </c>
      <c r="N22" s="94">
        <v>0</v>
      </c>
      <c r="O22" s="96">
        <f t="shared" ref="O22:P24" si="5">I22+K22+M22</f>
        <v>0</v>
      </c>
      <c r="P22" s="96">
        <f t="shared" si="5"/>
        <v>0</v>
      </c>
      <c r="Q22" s="94">
        <v>0</v>
      </c>
      <c r="R22" s="94">
        <v>0</v>
      </c>
      <c r="S22" s="94">
        <v>0</v>
      </c>
      <c r="T22" s="94">
        <v>0</v>
      </c>
      <c r="U22" s="94">
        <v>0</v>
      </c>
      <c r="V22" s="94">
        <v>0</v>
      </c>
      <c r="W22" s="96">
        <f t="shared" ref="W22:X24" si="6">Q22+S22+U22</f>
        <v>0</v>
      </c>
      <c r="X22" s="96">
        <f t="shared" si="6"/>
        <v>0</v>
      </c>
      <c r="Y22" s="94">
        <v>0</v>
      </c>
      <c r="Z22" s="95">
        <v>0</v>
      </c>
      <c r="AA22" s="94">
        <v>0</v>
      </c>
      <c r="AB22" s="95">
        <v>0</v>
      </c>
      <c r="AC22" s="94">
        <v>0</v>
      </c>
      <c r="AD22" s="95">
        <v>1</v>
      </c>
      <c r="AE22" s="96">
        <f t="shared" ref="AE22:AF24" si="7">Y22+AA22+AC22</f>
        <v>0</v>
      </c>
      <c r="AF22" s="96">
        <f t="shared" si="7"/>
        <v>1</v>
      </c>
      <c r="AG22" s="94">
        <v>0</v>
      </c>
      <c r="AH22" s="95">
        <v>0</v>
      </c>
      <c r="AI22" s="94">
        <v>0</v>
      </c>
      <c r="AJ22" s="95">
        <v>0</v>
      </c>
      <c r="AK22" s="94">
        <v>1</v>
      </c>
      <c r="AL22" s="95">
        <v>0</v>
      </c>
      <c r="AM22" s="96">
        <f t="shared" ref="AM22:AN24" si="8">AG22+AI22+AK22</f>
        <v>1</v>
      </c>
      <c r="AN22" s="96">
        <f t="shared" si="8"/>
        <v>0</v>
      </c>
      <c r="AO22" s="92">
        <f t="shared" ref="AO22:AP24" si="9">O22+W22+AE22+AM22</f>
        <v>1</v>
      </c>
      <c r="AP22" s="93">
        <f t="shared" si="9"/>
        <v>1</v>
      </c>
      <c r="AQ22" s="91">
        <f>IF(AND(AP22&gt;0,AO22&gt;0),AP22/AO22,0)</f>
        <v>1</v>
      </c>
    </row>
    <row r="23" spans="1:43" ht="103.5">
      <c r="A23" s="616"/>
      <c r="B23" s="616"/>
      <c r="C23" s="575"/>
      <c r="D23" s="55" t="s">
        <v>28</v>
      </c>
      <c r="E23" s="58" t="s">
        <v>282</v>
      </c>
      <c r="F23" s="55" t="s">
        <v>283</v>
      </c>
      <c r="G23" s="55" t="s">
        <v>334</v>
      </c>
      <c r="H23" s="55" t="s">
        <v>29</v>
      </c>
      <c r="I23" s="29" t="e">
        <f>SUM(#REF!)</f>
        <v>#REF!</v>
      </c>
      <c r="J23" s="27" t="e">
        <f>SUM(#REF!)</f>
        <v>#REF!</v>
      </c>
      <c r="K23" s="29" t="e">
        <f>SUM(#REF!)</f>
        <v>#REF!</v>
      </c>
      <c r="L23" s="27" t="e">
        <f>SUM(#REF!)</f>
        <v>#REF!</v>
      </c>
      <c r="M23" s="29" t="e">
        <f>SUM(#REF!)</f>
        <v>#REF!</v>
      </c>
      <c r="N23" s="29">
        <v>436</v>
      </c>
      <c r="O23" s="35" t="e">
        <f t="shared" si="5"/>
        <v>#REF!</v>
      </c>
      <c r="P23" s="35" t="e">
        <f t="shared" si="5"/>
        <v>#REF!</v>
      </c>
      <c r="Q23" s="29" t="e">
        <f>SUM(#REF!)</f>
        <v>#REF!</v>
      </c>
      <c r="R23" s="29" t="e">
        <f>SUM(#REF!)</f>
        <v>#REF!</v>
      </c>
      <c r="S23" s="29" t="e">
        <f>SUM(#REF!)</f>
        <v>#REF!</v>
      </c>
      <c r="T23" s="29" t="e">
        <f>SUM(#REF!)</f>
        <v>#REF!</v>
      </c>
      <c r="U23" s="29" t="e">
        <f>SUM(#REF!)</f>
        <v>#REF!</v>
      </c>
      <c r="V23" s="29" t="e">
        <f>SUM(#REF!)</f>
        <v>#REF!</v>
      </c>
      <c r="W23" s="35" t="e">
        <f t="shared" si="6"/>
        <v>#REF!</v>
      </c>
      <c r="X23" s="35" t="e">
        <f t="shared" si="6"/>
        <v>#REF!</v>
      </c>
      <c r="Y23" s="29" t="e">
        <f>SUM(#REF!)</f>
        <v>#REF!</v>
      </c>
      <c r="Z23" s="27" t="e">
        <f>SUM(#REF!)</f>
        <v>#REF!</v>
      </c>
      <c r="AA23" s="29" t="e">
        <f>SUM(#REF!)</f>
        <v>#REF!</v>
      </c>
      <c r="AB23" s="27" t="e">
        <f>SUM(#REF!)</f>
        <v>#REF!</v>
      </c>
      <c r="AC23" s="29" t="e">
        <f>SUM(#REF!)</f>
        <v>#REF!</v>
      </c>
      <c r="AD23" s="27" t="e">
        <f>SUM(#REF!)</f>
        <v>#REF!</v>
      </c>
      <c r="AE23" s="35" t="e">
        <f t="shared" si="7"/>
        <v>#REF!</v>
      </c>
      <c r="AF23" s="35" t="e">
        <f t="shared" si="7"/>
        <v>#REF!</v>
      </c>
      <c r="AG23" s="29" t="e">
        <f>SUM(#REF!)</f>
        <v>#REF!</v>
      </c>
      <c r="AH23" s="27" t="e">
        <f>SUM(#REF!)</f>
        <v>#REF!</v>
      </c>
      <c r="AI23" s="29" t="e">
        <f>SUM(#REF!)</f>
        <v>#REF!</v>
      </c>
      <c r="AJ23" s="27" t="e">
        <f>SUM(#REF!)</f>
        <v>#REF!</v>
      </c>
      <c r="AK23" s="29" t="e">
        <f>SUM(#REF!)</f>
        <v>#REF!</v>
      </c>
      <c r="AL23" s="27" t="e">
        <f>SUM(#REF!)</f>
        <v>#REF!</v>
      </c>
      <c r="AM23" s="35" t="e">
        <f t="shared" si="8"/>
        <v>#REF!</v>
      </c>
      <c r="AN23" s="35" t="e">
        <f t="shared" si="8"/>
        <v>#REF!</v>
      </c>
      <c r="AO23" s="36" t="e">
        <f t="shared" si="9"/>
        <v>#REF!</v>
      </c>
      <c r="AP23" s="37" t="e">
        <f t="shared" si="9"/>
        <v>#REF!</v>
      </c>
      <c r="AQ23" s="34" t="e">
        <f>IF(AND(AP23&gt;0,AO23&gt;0),AP23/AO23,0)</f>
        <v>#REF!</v>
      </c>
    </row>
    <row r="24" spans="1:43" ht="57.75" customHeight="1">
      <c r="A24" s="614" t="s">
        <v>8</v>
      </c>
      <c r="B24" s="614" t="s">
        <v>9</v>
      </c>
      <c r="C24" s="575" t="s">
        <v>10</v>
      </c>
      <c r="D24" s="619" t="s">
        <v>316</v>
      </c>
      <c r="E24" s="553" t="s">
        <v>317</v>
      </c>
      <c r="F24" s="544" t="s">
        <v>318</v>
      </c>
      <c r="G24" s="62" t="s">
        <v>33</v>
      </c>
      <c r="H24" s="619" t="s">
        <v>27</v>
      </c>
      <c r="I24" s="610" t="e">
        <f>SUM(#REF!)</f>
        <v>#REF!</v>
      </c>
      <c r="J24" s="610" t="e">
        <f>SUM(#REF!)</f>
        <v>#REF!</v>
      </c>
      <c r="K24" s="610" t="e">
        <f>SUM(#REF!)</f>
        <v>#REF!</v>
      </c>
      <c r="L24" s="610" t="e">
        <f>SUM(#REF!)</f>
        <v>#REF!</v>
      </c>
      <c r="M24" s="610" t="e">
        <f>SUM(#REF!)</f>
        <v>#REF!</v>
      </c>
      <c r="N24" s="610" t="e">
        <f>SUM(#REF!)</f>
        <v>#REF!</v>
      </c>
      <c r="O24" s="620" t="e">
        <f t="shared" si="5"/>
        <v>#REF!</v>
      </c>
      <c r="P24" s="620" t="e">
        <f t="shared" si="5"/>
        <v>#REF!</v>
      </c>
      <c r="Q24" s="610" t="e">
        <f>SUM(#REF!)</f>
        <v>#REF!</v>
      </c>
      <c r="R24" s="610" t="e">
        <f>SUM(#REF!)</f>
        <v>#REF!</v>
      </c>
      <c r="S24" s="610" t="e">
        <f>SUM(#REF!)</f>
        <v>#REF!</v>
      </c>
      <c r="T24" s="610" t="e">
        <f>SUM(#REF!)</f>
        <v>#REF!</v>
      </c>
      <c r="U24" s="610" t="e">
        <f>SUM(#REF!)</f>
        <v>#REF!</v>
      </c>
      <c r="V24" s="610" t="e">
        <f>SUM(#REF!)</f>
        <v>#REF!</v>
      </c>
      <c r="W24" s="620" t="e">
        <f t="shared" si="6"/>
        <v>#REF!</v>
      </c>
      <c r="X24" s="620" t="e">
        <f t="shared" si="6"/>
        <v>#REF!</v>
      </c>
      <c r="Y24" s="610" t="e">
        <f>SUM(#REF!)</f>
        <v>#REF!</v>
      </c>
      <c r="Z24" s="610" t="e">
        <f>SUM(#REF!)</f>
        <v>#REF!</v>
      </c>
      <c r="AA24" s="610" t="e">
        <f>SUM(#REF!)</f>
        <v>#REF!</v>
      </c>
      <c r="AB24" s="610" t="e">
        <f>SUM(#REF!)</f>
        <v>#REF!</v>
      </c>
      <c r="AC24" s="610" t="e">
        <f>SUM(#REF!)</f>
        <v>#REF!</v>
      </c>
      <c r="AD24" s="610" t="e">
        <f>SUM(#REF!)</f>
        <v>#REF!</v>
      </c>
      <c r="AE24" s="620" t="e">
        <f t="shared" si="7"/>
        <v>#REF!</v>
      </c>
      <c r="AF24" s="620" t="e">
        <f t="shared" si="7"/>
        <v>#REF!</v>
      </c>
      <c r="AG24" s="610" t="e">
        <f>SUM(#REF!)</f>
        <v>#REF!</v>
      </c>
      <c r="AH24" s="610" t="e">
        <f>SUM(#REF!)</f>
        <v>#REF!</v>
      </c>
      <c r="AI24" s="610" t="e">
        <f>SUM(#REF!)</f>
        <v>#REF!</v>
      </c>
      <c r="AJ24" s="610" t="e">
        <f>SUM(#REF!)</f>
        <v>#REF!</v>
      </c>
      <c r="AK24" s="610" t="e">
        <f>SUM(#REF!)</f>
        <v>#REF!</v>
      </c>
      <c r="AL24" s="610" t="e">
        <f>SUM(#REF!)</f>
        <v>#REF!</v>
      </c>
      <c r="AM24" s="620" t="e">
        <f t="shared" si="8"/>
        <v>#REF!</v>
      </c>
      <c r="AN24" s="620" t="e">
        <f t="shared" si="8"/>
        <v>#REF!</v>
      </c>
      <c r="AO24" s="538" t="e">
        <f t="shared" si="9"/>
        <v>#REF!</v>
      </c>
      <c r="AP24" s="538" t="e">
        <f t="shared" si="9"/>
        <v>#REF!</v>
      </c>
      <c r="AQ24" s="538" t="e">
        <f>IF(AND(AP24&gt;0,AO24&gt;0),AP24/AO24,0)</f>
        <v>#REF!</v>
      </c>
    </row>
    <row r="25" spans="1:43" ht="72.75" customHeight="1">
      <c r="A25" s="615"/>
      <c r="B25" s="615"/>
      <c r="C25" s="575"/>
      <c r="D25" s="619"/>
      <c r="E25" s="553"/>
      <c r="F25" s="544"/>
      <c r="G25" s="62" t="s">
        <v>26</v>
      </c>
      <c r="H25" s="619"/>
      <c r="I25" s="611"/>
      <c r="J25" s="611"/>
      <c r="K25" s="611"/>
      <c r="L25" s="611"/>
      <c r="M25" s="611"/>
      <c r="N25" s="611"/>
      <c r="O25" s="621"/>
      <c r="P25" s="621"/>
      <c r="Q25" s="611"/>
      <c r="R25" s="611"/>
      <c r="S25" s="611"/>
      <c r="T25" s="611"/>
      <c r="U25" s="611"/>
      <c r="V25" s="611"/>
      <c r="W25" s="621"/>
      <c r="X25" s="621"/>
      <c r="Y25" s="611"/>
      <c r="Z25" s="611"/>
      <c r="AA25" s="611"/>
      <c r="AB25" s="611"/>
      <c r="AC25" s="611"/>
      <c r="AD25" s="611"/>
      <c r="AE25" s="621"/>
      <c r="AF25" s="621"/>
      <c r="AG25" s="611"/>
      <c r="AH25" s="611"/>
      <c r="AI25" s="611"/>
      <c r="AJ25" s="611"/>
      <c r="AK25" s="611"/>
      <c r="AL25" s="611"/>
      <c r="AM25" s="621"/>
      <c r="AN25" s="621"/>
      <c r="AO25" s="539"/>
      <c r="AP25" s="539"/>
      <c r="AQ25" s="539"/>
    </row>
    <row r="26" spans="1:43" ht="40.5" customHeight="1">
      <c r="A26" s="615"/>
      <c r="B26" s="615"/>
      <c r="C26" s="575"/>
      <c r="D26" s="619"/>
      <c r="E26" s="553"/>
      <c r="F26" s="544"/>
      <c r="G26" s="62" t="s">
        <v>319</v>
      </c>
      <c r="H26" s="619"/>
      <c r="I26" s="612"/>
      <c r="J26" s="612"/>
      <c r="K26" s="612"/>
      <c r="L26" s="612"/>
      <c r="M26" s="612"/>
      <c r="N26" s="612"/>
      <c r="O26" s="622"/>
      <c r="P26" s="622"/>
      <c r="Q26" s="612"/>
      <c r="R26" s="612"/>
      <c r="S26" s="612"/>
      <c r="T26" s="612"/>
      <c r="U26" s="612"/>
      <c r="V26" s="612"/>
      <c r="W26" s="622"/>
      <c r="X26" s="622"/>
      <c r="Y26" s="612"/>
      <c r="Z26" s="612"/>
      <c r="AA26" s="612"/>
      <c r="AB26" s="612"/>
      <c r="AC26" s="612"/>
      <c r="AD26" s="612"/>
      <c r="AE26" s="622"/>
      <c r="AF26" s="622"/>
      <c r="AG26" s="612"/>
      <c r="AH26" s="612"/>
      <c r="AI26" s="612"/>
      <c r="AJ26" s="612"/>
      <c r="AK26" s="612"/>
      <c r="AL26" s="612"/>
      <c r="AM26" s="622"/>
      <c r="AN26" s="622"/>
      <c r="AO26" s="540"/>
      <c r="AP26" s="540"/>
      <c r="AQ26" s="540"/>
    </row>
    <row r="27" spans="1:43" ht="148.5" customHeight="1">
      <c r="A27" s="615"/>
      <c r="B27" s="615"/>
      <c r="C27" s="575" t="s">
        <v>393</v>
      </c>
      <c r="D27" s="619" t="s">
        <v>285</v>
      </c>
      <c r="E27" s="553" t="s">
        <v>284</v>
      </c>
      <c r="F27" s="544" t="s">
        <v>288</v>
      </c>
      <c r="G27" s="56" t="s">
        <v>286</v>
      </c>
      <c r="H27" s="56" t="s">
        <v>218</v>
      </c>
      <c r="I27" s="623" t="e">
        <f>SUM(#REF!)</f>
        <v>#REF!</v>
      </c>
      <c r="J27" s="623" t="e">
        <f>SUM(#REF!)</f>
        <v>#REF!</v>
      </c>
      <c r="K27" s="623" t="e">
        <f>SUM(#REF!)</f>
        <v>#REF!</v>
      </c>
      <c r="L27" s="623" t="e">
        <f>SUM(#REF!)</f>
        <v>#REF!</v>
      </c>
      <c r="M27" s="623" t="e">
        <f>SUM(#REF!)</f>
        <v>#REF!</v>
      </c>
      <c r="N27" s="623" t="e">
        <f>SUM(#REF!)</f>
        <v>#REF!</v>
      </c>
      <c r="O27" s="620" t="e">
        <f>I27+K27+M27</f>
        <v>#REF!</v>
      </c>
      <c r="P27" s="620" t="e">
        <f>+J27+L27+N27</f>
        <v>#REF!</v>
      </c>
      <c r="Q27" s="532" t="e">
        <f>SUM(#REF!)</f>
        <v>#REF!</v>
      </c>
      <c r="R27" s="532" t="e">
        <f>SUM(#REF!)</f>
        <v>#REF!</v>
      </c>
      <c r="S27" s="532" t="e">
        <f>SUM(#REF!)</f>
        <v>#REF!</v>
      </c>
      <c r="T27" s="532" t="e">
        <f>SUM(#REF!)</f>
        <v>#REF!</v>
      </c>
      <c r="U27" s="532" t="e">
        <f>SUM(#REF!)</f>
        <v>#REF!</v>
      </c>
      <c r="V27" s="532" t="e">
        <f>SUM(#REF!)</f>
        <v>#REF!</v>
      </c>
      <c r="W27" s="620" t="e">
        <f>Q27+S27+U27</f>
        <v>#REF!</v>
      </c>
      <c r="X27" s="620" t="e">
        <f>+R27+T27+V27</f>
        <v>#REF!</v>
      </c>
      <c r="Y27" s="532" t="e">
        <f>SUM(#REF!)</f>
        <v>#REF!</v>
      </c>
      <c r="Z27" s="532" t="e">
        <f>SUM(#REF!)</f>
        <v>#REF!</v>
      </c>
      <c r="AA27" s="532" t="e">
        <f>SUM(#REF!)</f>
        <v>#REF!</v>
      </c>
      <c r="AB27" s="532" t="e">
        <f>SUM(#REF!)</f>
        <v>#REF!</v>
      </c>
      <c r="AC27" s="532" t="e">
        <f>SUM(#REF!)</f>
        <v>#REF!</v>
      </c>
      <c r="AD27" s="532" t="e">
        <f>SUM(#REF!)</f>
        <v>#REF!</v>
      </c>
      <c r="AE27" s="620" t="e">
        <f>Y27+AA27+AC27</f>
        <v>#REF!</v>
      </c>
      <c r="AF27" s="620" t="e">
        <f>+Z27+AB27+AD27</f>
        <v>#REF!</v>
      </c>
      <c r="AG27" s="532" t="e">
        <f>SUM(#REF!)</f>
        <v>#REF!</v>
      </c>
      <c r="AH27" s="532" t="e">
        <f>SUM(#REF!)</f>
        <v>#REF!</v>
      </c>
      <c r="AI27" s="532" t="e">
        <f>SUM(#REF!)</f>
        <v>#REF!</v>
      </c>
      <c r="AJ27" s="532" t="e">
        <f>SUM(#REF!)</f>
        <v>#REF!</v>
      </c>
      <c r="AK27" s="532" t="e">
        <f>SUM(#REF!)</f>
        <v>#REF!</v>
      </c>
      <c r="AL27" s="532" t="e">
        <f>SUM(#REF!)</f>
        <v>#REF!</v>
      </c>
      <c r="AM27" s="535" t="e">
        <f>AG27+AI27+AK27</f>
        <v>#REF!</v>
      </c>
      <c r="AN27" s="535" t="e">
        <f>+AH27+AJ27+AL27</f>
        <v>#REF!</v>
      </c>
      <c r="AO27" s="538" t="e">
        <f>O27+W27+AE27+AM27</f>
        <v>#REF!</v>
      </c>
      <c r="AP27" s="538" t="e">
        <f>P27+X27+AF27+AN27</f>
        <v>#REF!</v>
      </c>
      <c r="AQ27" s="538" t="e">
        <f>IF(AND(AP27&gt;0,AO27&gt;0),AP27/AO27,0)</f>
        <v>#REF!</v>
      </c>
    </row>
    <row r="28" spans="1:43" ht="103.5">
      <c r="A28" s="615"/>
      <c r="B28" s="615"/>
      <c r="C28" s="575"/>
      <c r="D28" s="619"/>
      <c r="E28" s="553"/>
      <c r="F28" s="544"/>
      <c r="G28" s="56" t="s">
        <v>92</v>
      </c>
      <c r="H28" s="56" t="s">
        <v>287</v>
      </c>
      <c r="I28" s="623"/>
      <c r="J28" s="623"/>
      <c r="K28" s="623"/>
      <c r="L28" s="623"/>
      <c r="M28" s="623"/>
      <c r="N28" s="623"/>
      <c r="O28" s="621"/>
      <c r="P28" s="621"/>
      <c r="Q28" s="533"/>
      <c r="R28" s="533"/>
      <c r="S28" s="533"/>
      <c r="T28" s="533"/>
      <c r="U28" s="533"/>
      <c r="V28" s="533"/>
      <c r="W28" s="621"/>
      <c r="X28" s="621"/>
      <c r="Y28" s="533"/>
      <c r="Z28" s="533"/>
      <c r="AA28" s="533"/>
      <c r="AB28" s="533"/>
      <c r="AC28" s="533"/>
      <c r="AD28" s="533"/>
      <c r="AE28" s="621"/>
      <c r="AF28" s="621"/>
      <c r="AG28" s="533"/>
      <c r="AH28" s="533"/>
      <c r="AI28" s="533"/>
      <c r="AJ28" s="533"/>
      <c r="AK28" s="533"/>
      <c r="AL28" s="533"/>
      <c r="AM28" s="536"/>
      <c r="AN28" s="536"/>
      <c r="AO28" s="539"/>
      <c r="AP28" s="539"/>
      <c r="AQ28" s="539"/>
    </row>
    <row r="29" spans="1:43" ht="129.75" customHeight="1">
      <c r="A29" s="615"/>
      <c r="B29" s="615"/>
      <c r="C29" s="575"/>
      <c r="D29" s="619"/>
      <c r="E29" s="553"/>
      <c r="F29" s="544"/>
      <c r="G29" s="56" t="s">
        <v>32</v>
      </c>
      <c r="H29" s="56" t="s">
        <v>27</v>
      </c>
      <c r="I29" s="623"/>
      <c r="J29" s="623"/>
      <c r="K29" s="623"/>
      <c r="L29" s="623"/>
      <c r="M29" s="623"/>
      <c r="N29" s="623"/>
      <c r="O29" s="621"/>
      <c r="P29" s="621"/>
      <c r="Q29" s="533"/>
      <c r="R29" s="533"/>
      <c r="S29" s="533"/>
      <c r="T29" s="533"/>
      <c r="U29" s="533"/>
      <c r="V29" s="533"/>
      <c r="W29" s="621"/>
      <c r="X29" s="621"/>
      <c r="Y29" s="533"/>
      <c r="Z29" s="533"/>
      <c r="AA29" s="533"/>
      <c r="AB29" s="533"/>
      <c r="AC29" s="533"/>
      <c r="AD29" s="533"/>
      <c r="AE29" s="621"/>
      <c r="AF29" s="621"/>
      <c r="AG29" s="533"/>
      <c r="AH29" s="533"/>
      <c r="AI29" s="533"/>
      <c r="AJ29" s="533"/>
      <c r="AK29" s="533"/>
      <c r="AL29" s="533"/>
      <c r="AM29" s="536"/>
      <c r="AN29" s="536"/>
      <c r="AO29" s="539"/>
      <c r="AP29" s="539"/>
      <c r="AQ29" s="539"/>
    </row>
    <row r="30" spans="1:43" ht="180" customHeight="1">
      <c r="A30" s="616"/>
      <c r="B30" s="616"/>
      <c r="C30" s="54" t="s">
        <v>30</v>
      </c>
      <c r="D30" s="619"/>
      <c r="E30" s="553"/>
      <c r="F30" s="544"/>
      <c r="G30" s="56" t="s">
        <v>31</v>
      </c>
      <c r="H30" s="56" t="s">
        <v>219</v>
      </c>
      <c r="I30" s="623"/>
      <c r="J30" s="623"/>
      <c r="K30" s="623"/>
      <c r="L30" s="623"/>
      <c r="M30" s="623"/>
      <c r="N30" s="623"/>
      <c r="O30" s="622"/>
      <c r="P30" s="622"/>
      <c r="Q30" s="534"/>
      <c r="R30" s="534"/>
      <c r="S30" s="534"/>
      <c r="T30" s="534"/>
      <c r="U30" s="534"/>
      <c r="V30" s="534"/>
      <c r="W30" s="622"/>
      <c r="X30" s="622"/>
      <c r="Y30" s="534"/>
      <c r="Z30" s="534"/>
      <c r="AA30" s="534"/>
      <c r="AB30" s="534"/>
      <c r="AC30" s="534"/>
      <c r="AD30" s="534"/>
      <c r="AE30" s="622"/>
      <c r="AF30" s="622"/>
      <c r="AG30" s="534"/>
      <c r="AH30" s="534"/>
      <c r="AI30" s="534"/>
      <c r="AJ30" s="534"/>
      <c r="AK30" s="534"/>
      <c r="AL30" s="534"/>
      <c r="AM30" s="537"/>
      <c r="AN30" s="537"/>
      <c r="AO30" s="540"/>
      <c r="AP30" s="540"/>
      <c r="AQ30" s="540"/>
    </row>
    <row r="31" spans="1:43" ht="18">
      <c r="A31" s="523" t="s">
        <v>377</v>
      </c>
      <c r="B31" s="524"/>
      <c r="C31" s="524"/>
      <c r="D31" s="524"/>
      <c r="E31" s="524"/>
      <c r="F31" s="524"/>
      <c r="G31" s="524"/>
      <c r="H31" s="524"/>
      <c r="I31" s="524"/>
      <c r="J31" s="524"/>
      <c r="K31" s="524"/>
      <c r="L31" s="524"/>
      <c r="M31" s="524"/>
      <c r="N31" s="524"/>
      <c r="O31" s="524"/>
      <c r="P31" s="524"/>
      <c r="Q31" s="524"/>
      <c r="R31" s="524"/>
      <c r="S31" s="524"/>
      <c r="T31" s="524"/>
      <c r="U31" s="524"/>
      <c r="V31" s="524"/>
      <c r="W31" s="524"/>
      <c r="X31" s="524"/>
      <c r="Y31" s="524"/>
      <c r="Z31" s="524"/>
      <c r="AA31" s="524"/>
      <c r="AB31" s="524"/>
      <c r="AC31" s="524"/>
      <c r="AD31" s="524"/>
      <c r="AE31" s="524"/>
      <c r="AF31" s="524"/>
      <c r="AG31" s="524"/>
      <c r="AH31" s="524"/>
      <c r="AI31" s="524"/>
      <c r="AJ31" s="524"/>
      <c r="AK31" s="524"/>
      <c r="AL31" s="524"/>
      <c r="AM31" s="524"/>
      <c r="AN31" s="524"/>
      <c r="AO31" s="524"/>
      <c r="AP31" s="525"/>
      <c r="AQ31" s="26" t="e">
        <f>AVERAGE(AQ9:AQ30)</f>
        <v>#REF!</v>
      </c>
    </row>
    <row r="32" spans="1:43" ht="17.25">
      <c r="A32" s="7"/>
      <c r="B32" s="7"/>
      <c r="C32" s="13"/>
      <c r="D32" s="7"/>
      <c r="E32" s="7"/>
      <c r="F32" s="7"/>
      <c r="G32" s="7"/>
      <c r="H32" s="8"/>
    </row>
    <row r="33" spans="1:8" ht="13.5" customHeight="1">
      <c r="A33" s="526" t="s">
        <v>185</v>
      </c>
      <c r="B33" s="527"/>
      <c r="C33" s="527"/>
      <c r="D33" s="527"/>
      <c r="E33" s="527"/>
      <c r="F33" s="527"/>
      <c r="G33" s="527"/>
      <c r="H33" s="527"/>
    </row>
    <row r="34" spans="1:8" ht="15" customHeight="1">
      <c r="A34" s="527"/>
      <c r="B34" s="527"/>
      <c r="C34" s="527"/>
      <c r="D34" s="527"/>
      <c r="E34" s="527"/>
      <c r="F34" s="527"/>
      <c r="G34" s="527"/>
      <c r="H34" s="527"/>
    </row>
    <row r="35" spans="1:8" ht="17.25">
      <c r="A35" s="7"/>
      <c r="B35" s="528"/>
      <c r="C35" s="528"/>
      <c r="D35" s="528"/>
      <c r="E35" s="528"/>
      <c r="F35" s="528"/>
      <c r="G35" s="528"/>
      <c r="H35" s="528"/>
    </row>
    <row r="36" spans="1:8" ht="17.25">
      <c r="A36" s="7"/>
      <c r="B36" s="7"/>
      <c r="C36" s="13"/>
      <c r="D36" s="7"/>
      <c r="E36" s="7"/>
      <c r="F36" s="7"/>
      <c r="G36" s="7"/>
      <c r="H36" s="8"/>
    </row>
    <row r="37" spans="1:8" ht="17.25">
      <c r="A37" s="517" t="s">
        <v>413</v>
      </c>
      <c r="B37" s="518"/>
      <c r="C37" s="518"/>
      <c r="D37" s="7"/>
      <c r="E37" s="7"/>
      <c r="F37" s="519" t="s">
        <v>372</v>
      </c>
      <c r="G37" s="520" t="s">
        <v>391</v>
      </c>
      <c r="H37" s="520"/>
    </row>
    <row r="38" spans="1:8" ht="17.25">
      <c r="A38" s="7"/>
      <c r="B38" s="7"/>
      <c r="C38" s="13"/>
      <c r="D38" s="7"/>
      <c r="E38" s="7"/>
      <c r="F38" s="519"/>
      <c r="G38" s="521" t="s">
        <v>382</v>
      </c>
      <c r="H38" s="522"/>
    </row>
    <row r="39" spans="1:8" ht="13.5" customHeight="1">
      <c r="A39" s="7"/>
      <c r="B39" s="7"/>
      <c r="C39" s="13"/>
      <c r="D39" s="7"/>
      <c r="E39" s="7"/>
      <c r="F39" s="7"/>
      <c r="G39" s="7"/>
      <c r="H39" s="8"/>
    </row>
    <row r="40" spans="1:8" ht="15" customHeight="1">
      <c r="A40" s="7"/>
      <c r="B40" s="7"/>
      <c r="C40" s="13"/>
      <c r="D40" s="7"/>
      <c r="E40" s="7"/>
      <c r="F40" s="7"/>
      <c r="G40" s="7"/>
      <c r="H40" s="8"/>
    </row>
    <row r="41" spans="1:8" ht="17.25">
      <c r="A41" s="7"/>
      <c r="B41" s="7"/>
      <c r="C41" s="13"/>
      <c r="D41" s="7"/>
      <c r="E41" s="7"/>
      <c r="F41" s="7"/>
      <c r="G41" s="7"/>
      <c r="H41" s="8"/>
    </row>
    <row r="42" spans="1:8" ht="15" customHeight="1">
      <c r="A42" s="7"/>
      <c r="B42" s="7"/>
      <c r="C42" s="13"/>
      <c r="D42" s="516" t="s">
        <v>392</v>
      </c>
      <c r="E42" s="516"/>
      <c r="F42" s="516"/>
      <c r="G42" s="516"/>
      <c r="H42" s="7"/>
    </row>
    <row r="43" spans="1:8" ht="15" customHeight="1">
      <c r="A43" s="7"/>
      <c r="B43" s="7"/>
      <c r="C43" s="13"/>
      <c r="D43" s="7"/>
      <c r="E43" s="7"/>
      <c r="F43" s="8"/>
      <c r="G43" s="7"/>
      <c r="H43" s="7"/>
    </row>
    <row r="44" spans="1:8" ht="15" customHeight="1">
      <c r="A44" s="7"/>
      <c r="B44" s="7"/>
      <c r="C44" s="13"/>
      <c r="D44" s="516" t="s">
        <v>383</v>
      </c>
      <c r="E44" s="516"/>
      <c r="F44" s="516"/>
      <c r="G44" s="516"/>
      <c r="H44" s="7"/>
    </row>
    <row r="45" spans="1:8" ht="15" customHeight="1">
      <c r="A45" s="7"/>
      <c r="B45" s="7"/>
      <c r="C45" s="13"/>
      <c r="D45" s="7"/>
      <c r="E45" s="7"/>
      <c r="F45" s="8"/>
      <c r="G45" s="7"/>
      <c r="H45" s="7"/>
    </row>
    <row r="46" spans="1:8" ht="15" customHeight="1">
      <c r="A46" s="7"/>
      <c r="B46" s="7"/>
      <c r="C46" s="13"/>
      <c r="D46" s="516" t="s">
        <v>384</v>
      </c>
      <c r="E46" s="516"/>
      <c r="F46" s="516"/>
      <c r="G46" s="516"/>
      <c r="H46" s="7"/>
    </row>
  </sheetData>
  <sheetProtection password="DEE6" sheet="1" objects="1" scenarios="1"/>
  <mergeCells count="287">
    <mergeCell ref="D46:G46"/>
    <mergeCell ref="A37:C37"/>
    <mergeCell ref="F37:F38"/>
    <mergeCell ref="G37:H37"/>
    <mergeCell ref="G38:H38"/>
    <mergeCell ref="D42:G42"/>
    <mergeCell ref="D44:G44"/>
    <mergeCell ref="A31:AP31"/>
    <mergeCell ref="A33:H34"/>
    <mergeCell ref="B35:H35"/>
    <mergeCell ref="AN27:AN30"/>
    <mergeCell ref="AO27:AO30"/>
    <mergeCell ref="AP27:AP30"/>
    <mergeCell ref="AQ27:AQ30"/>
    <mergeCell ref="AH27:AH30"/>
    <mergeCell ref="AI27:AI30"/>
    <mergeCell ref="AJ27:AJ30"/>
    <mergeCell ref="AK27:AK30"/>
    <mergeCell ref="AL27:AL30"/>
    <mergeCell ref="AM27:AM30"/>
    <mergeCell ref="AB27:AB30"/>
    <mergeCell ref="AC27:AC30"/>
    <mergeCell ref="AD27:AD30"/>
    <mergeCell ref="AE27:AE30"/>
    <mergeCell ref="AF27:AF30"/>
    <mergeCell ref="AG27:AG30"/>
    <mergeCell ref="V27:V30"/>
    <mergeCell ref="W27:W30"/>
    <mergeCell ref="X27:X30"/>
    <mergeCell ref="Y27:Y30"/>
    <mergeCell ref="Z27:Z30"/>
    <mergeCell ref="AA27:AA30"/>
    <mergeCell ref="P27:P30"/>
    <mergeCell ref="Q27:Q30"/>
    <mergeCell ref="R27:R30"/>
    <mergeCell ref="S27:S30"/>
    <mergeCell ref="T27:T30"/>
    <mergeCell ref="U27:U30"/>
    <mergeCell ref="J27:J30"/>
    <mergeCell ref="K27:K30"/>
    <mergeCell ref="L27:L30"/>
    <mergeCell ref="M27:M30"/>
    <mergeCell ref="N27:N30"/>
    <mergeCell ref="O27:O30"/>
    <mergeCell ref="AM24:AM26"/>
    <mergeCell ref="AN24:AN26"/>
    <mergeCell ref="AO24:AO26"/>
    <mergeCell ref="AP24:AP26"/>
    <mergeCell ref="AQ24:AQ26"/>
    <mergeCell ref="C27:C29"/>
    <mergeCell ref="D27:D30"/>
    <mergeCell ref="E27:E30"/>
    <mergeCell ref="F27:F30"/>
    <mergeCell ref="I27:I30"/>
    <mergeCell ref="AG24:AG26"/>
    <mergeCell ref="AH24:AH26"/>
    <mergeCell ref="AI24:AI26"/>
    <mergeCell ref="AJ24:AJ26"/>
    <mergeCell ref="AK24:AK26"/>
    <mergeCell ref="AL24:AL26"/>
    <mergeCell ref="AA24:AA26"/>
    <mergeCell ref="AB24:AB26"/>
    <mergeCell ref="AC24:AC26"/>
    <mergeCell ref="AD24:AD26"/>
    <mergeCell ref="AE24:AE26"/>
    <mergeCell ref="AF24:AF26"/>
    <mergeCell ref="U24:U26"/>
    <mergeCell ref="V24:V26"/>
    <mergeCell ref="W24:W26"/>
    <mergeCell ref="X24:X26"/>
    <mergeCell ref="Y24:Y26"/>
    <mergeCell ref="Z24:Z26"/>
    <mergeCell ref="O24:O26"/>
    <mergeCell ref="P24:P26"/>
    <mergeCell ref="Q24:Q26"/>
    <mergeCell ref="R24:R26"/>
    <mergeCell ref="S24:S26"/>
    <mergeCell ref="T24:T26"/>
    <mergeCell ref="K24:K26"/>
    <mergeCell ref="L24:L26"/>
    <mergeCell ref="M24:M26"/>
    <mergeCell ref="N24:N26"/>
    <mergeCell ref="V17:V21"/>
    <mergeCell ref="D17:D21"/>
    <mergeCell ref="E17:E21"/>
    <mergeCell ref="F17:F21"/>
    <mergeCell ref="A14:A23"/>
    <mergeCell ref="B14:B23"/>
    <mergeCell ref="C14:C23"/>
    <mergeCell ref="D15:D16"/>
    <mergeCell ref="E15:E16"/>
    <mergeCell ref="F15:F16"/>
    <mergeCell ref="A24:A30"/>
    <mergeCell ref="B24:B30"/>
    <mergeCell ref="C24:C26"/>
    <mergeCell ref="D24:D26"/>
    <mergeCell ref="E24:E26"/>
    <mergeCell ref="F24:F26"/>
    <mergeCell ref="H24:H26"/>
    <mergeCell ref="I24:I26"/>
    <mergeCell ref="J24:J26"/>
    <mergeCell ref="T17:T21"/>
    <mergeCell ref="AO17:AO21"/>
    <mergeCell ref="AP17:AP21"/>
    <mergeCell ref="AQ17:AQ21"/>
    <mergeCell ref="H19:H20"/>
    <mergeCell ref="AI17:AI21"/>
    <mergeCell ref="AJ17:AJ21"/>
    <mergeCell ref="AK17:AK21"/>
    <mergeCell ref="AL17:AL21"/>
    <mergeCell ref="AM17:AM21"/>
    <mergeCell ref="AN17:AN21"/>
    <mergeCell ref="AC17:AC21"/>
    <mergeCell ref="AD17:AD21"/>
    <mergeCell ref="AE17:AE21"/>
    <mergeCell ref="AF17:AF21"/>
    <mergeCell ref="AG17:AG21"/>
    <mergeCell ref="AH17:AH21"/>
    <mergeCell ref="W17:W21"/>
    <mergeCell ref="I17:I21"/>
    <mergeCell ref="J17:J21"/>
    <mergeCell ref="X17:X21"/>
    <mergeCell ref="AB17:AB21"/>
    <mergeCell ref="Q17:Q21"/>
    <mergeCell ref="R17:R21"/>
    <mergeCell ref="S17:S21"/>
    <mergeCell ref="AM15:AM16"/>
    <mergeCell ref="AN15:AN16"/>
    <mergeCell ref="AO15:AO16"/>
    <mergeCell ref="Z15:Z16"/>
    <mergeCell ref="Q15:Q16"/>
    <mergeCell ref="R15:R16"/>
    <mergeCell ref="S15:S16"/>
    <mergeCell ref="T15:T16"/>
    <mergeCell ref="AK15:AK16"/>
    <mergeCell ref="AL15:AL16"/>
    <mergeCell ref="AA15:AA16"/>
    <mergeCell ref="AB15:AB16"/>
    <mergeCell ref="AC15:AC16"/>
    <mergeCell ref="AD15:AD16"/>
    <mergeCell ref="AE15:AE16"/>
    <mergeCell ref="AF15:AF16"/>
    <mergeCell ref="U15:U16"/>
    <mergeCell ref="V15:V16"/>
    <mergeCell ref="K17:K21"/>
    <mergeCell ref="L17:L21"/>
    <mergeCell ref="M17:M21"/>
    <mergeCell ref="N17:N21"/>
    <mergeCell ref="O17:O21"/>
    <mergeCell ref="P17:P21"/>
    <mergeCell ref="Y17:Y21"/>
    <mergeCell ref="Z17:Z21"/>
    <mergeCell ref="AA17:AA21"/>
    <mergeCell ref="U17:U21"/>
    <mergeCell ref="K12:K13"/>
    <mergeCell ref="L12:L13"/>
    <mergeCell ref="M12:M13"/>
    <mergeCell ref="N12:N13"/>
    <mergeCell ref="O12:O13"/>
    <mergeCell ref="P12:P13"/>
    <mergeCell ref="AP15:AP16"/>
    <mergeCell ref="AQ15:AQ16"/>
    <mergeCell ref="AH15:AH16"/>
    <mergeCell ref="AI15:AI16"/>
    <mergeCell ref="AJ15:AJ16"/>
    <mergeCell ref="O15:O16"/>
    <mergeCell ref="P15:P16"/>
    <mergeCell ref="W15:W16"/>
    <mergeCell ref="X15:X16"/>
    <mergeCell ref="Y15:Y16"/>
    <mergeCell ref="AG15:AG16"/>
    <mergeCell ref="AO12:AO13"/>
    <mergeCell ref="AP12:AP13"/>
    <mergeCell ref="AQ12:AQ13"/>
    <mergeCell ref="AK12:AK13"/>
    <mergeCell ref="AL12:AL13"/>
    <mergeCell ref="AM12:AM13"/>
    <mergeCell ref="AN12:AN13"/>
    <mergeCell ref="T12:T13"/>
    <mergeCell ref="U12:U13"/>
    <mergeCell ref="V12:V13"/>
    <mergeCell ref="H15:H16"/>
    <mergeCell ref="AI12:AI13"/>
    <mergeCell ref="AJ12:AJ13"/>
    <mergeCell ref="AC12:AC13"/>
    <mergeCell ref="AD12:AD13"/>
    <mergeCell ref="AE12:AE13"/>
    <mergeCell ref="AF12:AF13"/>
    <mergeCell ref="AG12:AG13"/>
    <mergeCell ref="AH12:AH13"/>
    <mergeCell ref="W12:W13"/>
    <mergeCell ref="X12:X13"/>
    <mergeCell ref="Y12:Y13"/>
    <mergeCell ref="Z12:Z13"/>
    <mergeCell ref="AA12:AA13"/>
    <mergeCell ref="AB12:AB13"/>
    <mergeCell ref="Q12:Q13"/>
    <mergeCell ref="R12:R13"/>
    <mergeCell ref="S12:S13"/>
    <mergeCell ref="I15:I16"/>
    <mergeCell ref="J15:J16"/>
    <mergeCell ref="K15:K16"/>
    <mergeCell ref="L15:L16"/>
    <mergeCell ref="M15:M16"/>
    <mergeCell ref="N15:N16"/>
    <mergeCell ref="AM9:AM11"/>
    <mergeCell ref="AN9:AN11"/>
    <mergeCell ref="AO9:AO11"/>
    <mergeCell ref="AP9:AP11"/>
    <mergeCell ref="AQ9:AQ11"/>
    <mergeCell ref="D12:D13"/>
    <mergeCell ref="E12:E13"/>
    <mergeCell ref="F12:F13"/>
    <mergeCell ref="I12:I13"/>
    <mergeCell ref="J12:J13"/>
    <mergeCell ref="AG9:AG11"/>
    <mergeCell ref="AH9:AH11"/>
    <mergeCell ref="AI9:AI11"/>
    <mergeCell ref="AJ9:AJ11"/>
    <mergeCell ref="AK9:AK11"/>
    <mergeCell ref="AL9:AL11"/>
    <mergeCell ref="AA9:AA11"/>
    <mergeCell ref="AB9:AB11"/>
    <mergeCell ref="AC9:AC11"/>
    <mergeCell ref="AD9:AD11"/>
    <mergeCell ref="AE9:AE11"/>
    <mergeCell ref="AF9:AF11"/>
    <mergeCell ref="U9:U11"/>
    <mergeCell ref="V9:V11"/>
    <mergeCell ref="W9:W11"/>
    <mergeCell ref="X9:X11"/>
    <mergeCell ref="Y9:Y11"/>
    <mergeCell ref="Z9:Z11"/>
    <mergeCell ref="O9:O11"/>
    <mergeCell ref="P9:P11"/>
    <mergeCell ref="Q9:Q11"/>
    <mergeCell ref="R9:R11"/>
    <mergeCell ref="S9:S11"/>
    <mergeCell ref="T9:T11"/>
    <mergeCell ref="A9:A13"/>
    <mergeCell ref="B9:B13"/>
    <mergeCell ref="C9:C13"/>
    <mergeCell ref="D9:D11"/>
    <mergeCell ref="E9:E11"/>
    <mergeCell ref="F9:F11"/>
    <mergeCell ref="U7:V7"/>
    <mergeCell ref="W7:X7"/>
    <mergeCell ref="Y7:Z7"/>
    <mergeCell ref="I7:J7"/>
    <mergeCell ref="K7:L7"/>
    <mergeCell ref="M7:N7"/>
    <mergeCell ref="O7:P7"/>
    <mergeCell ref="Q7:R7"/>
    <mergeCell ref="S7:T7"/>
    <mergeCell ref="G5:G8"/>
    <mergeCell ref="H5:H8"/>
    <mergeCell ref="I5:AN5"/>
    <mergeCell ref="I9:I11"/>
    <mergeCell ref="J9:J11"/>
    <mergeCell ref="K9:K11"/>
    <mergeCell ref="L9:L11"/>
    <mergeCell ref="M9:M11"/>
    <mergeCell ref="N9:N11"/>
    <mergeCell ref="AO5:AO8"/>
    <mergeCell ref="AP5:AP8"/>
    <mergeCell ref="AQ5:AQ8"/>
    <mergeCell ref="I6:P6"/>
    <mergeCell ref="Q6:X6"/>
    <mergeCell ref="Y6:AF6"/>
    <mergeCell ref="AG6:AN6"/>
    <mergeCell ref="A1:C2"/>
    <mergeCell ref="D1:H1"/>
    <mergeCell ref="D2:H2"/>
    <mergeCell ref="AO4:AQ4"/>
    <mergeCell ref="A5:A8"/>
    <mergeCell ref="B5:B8"/>
    <mergeCell ref="C5:C8"/>
    <mergeCell ref="D5:D8"/>
    <mergeCell ref="E5:E8"/>
    <mergeCell ref="F5:F8"/>
    <mergeCell ref="AM7:AN7"/>
    <mergeCell ref="AA7:AB7"/>
    <mergeCell ref="AC7:AD7"/>
    <mergeCell ref="AE7:AF7"/>
    <mergeCell ref="AG7:AH7"/>
    <mergeCell ref="AI7:AJ7"/>
    <mergeCell ref="AK7:AL7"/>
  </mergeCells>
  <printOptions horizontalCentered="1"/>
  <pageMargins left="0.70866141732283472" right="0.70866141732283472" top="0.74803149606299213" bottom="0.74803149606299213" header="0.31496062992125984" footer="0.31496062992125984"/>
  <pageSetup scale="41" orientation="landscape" r:id="rId1"/>
  <headerFooter>
    <oddFooter>&amp;R&amp;P de &amp;N</oddFooter>
  </headerFooter>
  <rowBreaks count="2" manualBreakCount="2">
    <brk id="13" max="16383" man="1"/>
    <brk id="23" max="16383" man="1"/>
  </rowBreaks>
  <drawing r:id="rId2"/>
  <legacy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Q47"/>
  <sheetViews>
    <sheetView topLeftCell="A10" zoomScale="90" zoomScaleNormal="90" zoomScaleSheetLayoutView="85" zoomScalePageLayoutView="30" workbookViewId="0">
      <selection activeCell="C20" sqref="C20:O20"/>
    </sheetView>
  </sheetViews>
  <sheetFormatPr baseColWidth="10" defaultColWidth="11.42578125" defaultRowHeight="12.75"/>
  <cols>
    <col min="1" max="1" width="4.28515625" style="137" customWidth="1"/>
    <col min="2" max="2" width="28.5703125" style="137" customWidth="1"/>
    <col min="3" max="13" width="7.140625" style="137" customWidth="1"/>
    <col min="14" max="14" width="14.28515625" style="137" customWidth="1"/>
    <col min="15" max="15" width="14.42578125" style="137" customWidth="1"/>
    <col min="16" max="16" width="6.7109375" style="137" customWidth="1"/>
    <col min="17" max="17" width="9.5703125" style="137" customWidth="1"/>
    <col min="18" max="18" width="17.140625" style="137" customWidth="1"/>
    <col min="19" max="16384" width="11.42578125" style="137"/>
  </cols>
  <sheetData>
    <row r="1" spans="1:17" s="125" customFormat="1" ht="7.5" customHeight="1" thickBot="1">
      <c r="A1" s="123"/>
      <c r="B1" s="124"/>
      <c r="C1" s="124"/>
      <c r="D1" s="124"/>
      <c r="E1" s="124"/>
      <c r="F1" s="124"/>
      <c r="G1" s="124"/>
      <c r="H1" s="124"/>
      <c r="I1" s="124"/>
      <c r="J1" s="124"/>
      <c r="K1" s="124"/>
      <c r="L1" s="124"/>
      <c r="M1" s="124"/>
      <c r="N1" s="124"/>
      <c r="O1" s="124"/>
      <c r="P1" s="124"/>
      <c r="Q1" s="123"/>
    </row>
    <row r="2" spans="1:17" s="125" customFormat="1" ht="15.75">
      <c r="A2" s="123"/>
      <c r="B2" s="956"/>
      <c r="C2" s="959" t="s">
        <v>455</v>
      </c>
      <c r="D2" s="960"/>
      <c r="E2" s="960"/>
      <c r="F2" s="960"/>
      <c r="G2" s="960"/>
      <c r="H2" s="960"/>
      <c r="I2" s="960"/>
      <c r="J2" s="960"/>
      <c r="K2" s="960"/>
      <c r="L2" s="960"/>
      <c r="M2" s="960"/>
      <c r="N2" s="965" t="s">
        <v>435</v>
      </c>
      <c r="O2" s="966"/>
      <c r="P2" s="124"/>
      <c r="Q2" s="123"/>
    </row>
    <row r="3" spans="1:17" s="125" customFormat="1" ht="15.75">
      <c r="A3" s="123"/>
      <c r="B3" s="957"/>
      <c r="C3" s="961"/>
      <c r="D3" s="962"/>
      <c r="E3" s="962"/>
      <c r="F3" s="962"/>
      <c r="G3" s="962"/>
      <c r="H3" s="962"/>
      <c r="I3" s="962"/>
      <c r="J3" s="962"/>
      <c r="K3" s="962"/>
      <c r="L3" s="962"/>
      <c r="M3" s="962"/>
      <c r="N3" s="126" t="s">
        <v>432</v>
      </c>
      <c r="O3" s="127" t="s">
        <v>433</v>
      </c>
      <c r="P3" s="124"/>
      <c r="Q3" s="123"/>
    </row>
    <row r="4" spans="1:17" s="125" customFormat="1" ht="15.75" customHeight="1">
      <c r="A4" s="123"/>
      <c r="B4" s="957"/>
      <c r="C4" s="961"/>
      <c r="D4" s="962"/>
      <c r="E4" s="962"/>
      <c r="F4" s="962"/>
      <c r="G4" s="962"/>
      <c r="H4" s="962"/>
      <c r="I4" s="962"/>
      <c r="J4" s="962"/>
      <c r="K4" s="962"/>
      <c r="L4" s="962"/>
      <c r="M4" s="962"/>
      <c r="N4" s="128">
        <v>3</v>
      </c>
      <c r="O4" s="129" t="s">
        <v>499</v>
      </c>
      <c r="P4" s="124"/>
      <c r="Q4" s="123"/>
    </row>
    <row r="5" spans="1:17" s="125" customFormat="1" ht="15.75">
      <c r="A5" s="123"/>
      <c r="B5" s="957"/>
      <c r="C5" s="961"/>
      <c r="D5" s="962"/>
      <c r="E5" s="962"/>
      <c r="F5" s="962"/>
      <c r="G5" s="962"/>
      <c r="H5" s="962"/>
      <c r="I5" s="962"/>
      <c r="J5" s="962"/>
      <c r="K5" s="962"/>
      <c r="L5" s="962"/>
      <c r="M5" s="962"/>
      <c r="N5" s="967" t="s">
        <v>434</v>
      </c>
      <c r="O5" s="968"/>
      <c r="P5" s="124"/>
      <c r="Q5" s="123"/>
    </row>
    <row r="6" spans="1:17" s="125" customFormat="1" ht="16.5" customHeight="1" thickBot="1">
      <c r="A6" s="123"/>
      <c r="B6" s="958"/>
      <c r="C6" s="963"/>
      <c r="D6" s="964"/>
      <c r="E6" s="964"/>
      <c r="F6" s="964"/>
      <c r="G6" s="964"/>
      <c r="H6" s="964"/>
      <c r="I6" s="964"/>
      <c r="J6" s="964"/>
      <c r="K6" s="964"/>
      <c r="L6" s="964"/>
      <c r="M6" s="964"/>
      <c r="N6" s="969" t="s">
        <v>496</v>
      </c>
      <c r="O6" s="970"/>
      <c r="P6" s="124"/>
      <c r="Q6" s="123"/>
    </row>
    <row r="7" spans="1:17" s="125" customFormat="1" ht="7.5" customHeight="1" thickBot="1">
      <c r="A7" s="123"/>
      <c r="B7" s="124"/>
      <c r="C7" s="124"/>
      <c r="D7" s="124"/>
      <c r="E7" s="124"/>
      <c r="F7" s="130">
        <f>D12</f>
        <v>0</v>
      </c>
      <c r="G7" s="124"/>
      <c r="H7" s="124"/>
      <c r="I7" s="124"/>
      <c r="J7" s="124"/>
      <c r="K7" s="124"/>
      <c r="L7" s="124"/>
      <c r="M7" s="124"/>
      <c r="N7" s="124"/>
      <c r="O7" s="124"/>
      <c r="P7" s="124"/>
      <c r="Q7" s="123"/>
    </row>
    <row r="8" spans="1:17" s="125" customFormat="1" ht="22.5" customHeight="1">
      <c r="A8" s="123"/>
      <c r="B8" s="951" t="s">
        <v>456</v>
      </c>
      <c r="C8" s="952"/>
      <c r="D8" s="952"/>
      <c r="E8" s="952"/>
      <c r="F8" s="952"/>
      <c r="G8" s="952"/>
      <c r="H8" s="952"/>
      <c r="I8" s="952"/>
      <c r="J8" s="952"/>
      <c r="K8" s="952"/>
      <c r="L8" s="952"/>
      <c r="M8" s="952"/>
      <c r="N8" s="952"/>
      <c r="O8" s="953"/>
      <c r="P8" s="124"/>
      <c r="Q8" s="123"/>
    </row>
    <row r="9" spans="1:17" s="125" customFormat="1" ht="75" customHeight="1" thickBot="1">
      <c r="A9" s="123"/>
      <c r="B9" s="971" t="s">
        <v>504</v>
      </c>
      <c r="C9" s="972"/>
      <c r="D9" s="972"/>
      <c r="E9" s="972"/>
      <c r="F9" s="972"/>
      <c r="G9" s="972"/>
      <c r="H9" s="972"/>
      <c r="I9" s="972"/>
      <c r="J9" s="972"/>
      <c r="K9" s="972"/>
      <c r="L9" s="972"/>
      <c r="M9" s="972"/>
      <c r="N9" s="972"/>
      <c r="O9" s="973"/>
      <c r="P9" s="124"/>
      <c r="Q9" s="123"/>
    </row>
    <row r="10" spans="1:17" s="125" customFormat="1" ht="7.5" customHeight="1" thickBot="1">
      <c r="A10" s="123"/>
      <c r="B10" s="124"/>
      <c r="C10" s="124"/>
      <c r="D10" s="124"/>
      <c r="E10" s="124"/>
      <c r="F10" s="130"/>
      <c r="G10" s="124"/>
      <c r="H10" s="124"/>
      <c r="I10" s="124"/>
      <c r="J10" s="124"/>
      <c r="K10" s="124"/>
      <c r="L10" s="124"/>
      <c r="M10" s="124"/>
      <c r="N10" s="124"/>
      <c r="O10" s="124"/>
      <c r="P10" s="124"/>
      <c r="Q10" s="123"/>
    </row>
    <row r="11" spans="1:17" s="125" customFormat="1" ht="22.5" customHeight="1" thickBot="1">
      <c r="A11" s="123"/>
      <c r="B11" s="131" t="s">
        <v>453</v>
      </c>
      <c r="C11" s="974" t="s">
        <v>454</v>
      </c>
      <c r="D11" s="974"/>
      <c r="E11" s="974"/>
      <c r="F11" s="974"/>
      <c r="G11" s="974"/>
      <c r="H11" s="974"/>
      <c r="I11" s="974"/>
      <c r="J11" s="974"/>
      <c r="K11" s="974"/>
      <c r="L11" s="974"/>
      <c r="M11" s="974"/>
      <c r="N11" s="974"/>
      <c r="O11" s="975"/>
      <c r="P11" s="124"/>
      <c r="Q11" s="123"/>
    </row>
    <row r="12" spans="1:17" s="125" customFormat="1" ht="45.75" customHeight="1">
      <c r="A12" s="123"/>
      <c r="B12" s="138" t="s">
        <v>457</v>
      </c>
      <c r="C12" s="976" t="s">
        <v>503</v>
      </c>
      <c r="D12" s="976"/>
      <c r="E12" s="976"/>
      <c r="F12" s="976"/>
      <c r="G12" s="976"/>
      <c r="H12" s="976"/>
      <c r="I12" s="976"/>
      <c r="J12" s="976"/>
      <c r="K12" s="976"/>
      <c r="L12" s="976"/>
      <c r="M12" s="976"/>
      <c r="N12" s="976"/>
      <c r="O12" s="977"/>
      <c r="P12" s="123"/>
      <c r="Q12" s="123"/>
    </row>
    <row r="13" spans="1:17" s="125" customFormat="1" ht="45.75" customHeight="1">
      <c r="A13" s="123"/>
      <c r="B13" s="132" t="s">
        <v>458</v>
      </c>
      <c r="C13" s="947" t="s">
        <v>470</v>
      </c>
      <c r="D13" s="947"/>
      <c r="E13" s="947"/>
      <c r="F13" s="947"/>
      <c r="G13" s="947"/>
      <c r="H13" s="947"/>
      <c r="I13" s="947"/>
      <c r="J13" s="947"/>
      <c r="K13" s="947"/>
      <c r="L13" s="947"/>
      <c r="M13" s="947"/>
      <c r="N13" s="947"/>
      <c r="O13" s="948"/>
      <c r="P13" s="123"/>
      <c r="Q13" s="123"/>
    </row>
    <row r="14" spans="1:17" s="125" customFormat="1" ht="45.75" customHeight="1">
      <c r="A14" s="123"/>
      <c r="B14" s="139" t="s">
        <v>460</v>
      </c>
      <c r="C14" s="947" t="s">
        <v>469</v>
      </c>
      <c r="D14" s="947"/>
      <c r="E14" s="947"/>
      <c r="F14" s="947"/>
      <c r="G14" s="947"/>
      <c r="H14" s="947"/>
      <c r="I14" s="947"/>
      <c r="J14" s="947"/>
      <c r="K14" s="947"/>
      <c r="L14" s="947"/>
      <c r="M14" s="947"/>
      <c r="N14" s="947"/>
      <c r="O14" s="948"/>
      <c r="P14" s="123"/>
      <c r="Q14" s="123"/>
    </row>
    <row r="15" spans="1:17" s="125" customFormat="1" ht="45.75" customHeight="1">
      <c r="A15" s="123"/>
      <c r="B15" s="133" t="s">
        <v>461</v>
      </c>
      <c r="C15" s="947" t="s">
        <v>468</v>
      </c>
      <c r="D15" s="947"/>
      <c r="E15" s="947"/>
      <c r="F15" s="947"/>
      <c r="G15" s="947"/>
      <c r="H15" s="947"/>
      <c r="I15" s="947"/>
      <c r="J15" s="947"/>
      <c r="K15" s="947"/>
      <c r="L15" s="947"/>
      <c r="M15" s="947"/>
      <c r="N15" s="947"/>
      <c r="O15" s="948"/>
      <c r="P15" s="123"/>
      <c r="Q15" s="123"/>
    </row>
    <row r="16" spans="1:17" s="125" customFormat="1" ht="45.75" customHeight="1">
      <c r="A16" s="123"/>
      <c r="B16" s="134" t="s">
        <v>464</v>
      </c>
      <c r="C16" s="947" t="s">
        <v>465</v>
      </c>
      <c r="D16" s="947"/>
      <c r="E16" s="947"/>
      <c r="F16" s="947"/>
      <c r="G16" s="947"/>
      <c r="H16" s="947"/>
      <c r="I16" s="947"/>
      <c r="J16" s="947"/>
      <c r="K16" s="947"/>
      <c r="L16" s="947"/>
      <c r="M16" s="947"/>
      <c r="N16" s="947"/>
      <c r="O16" s="948"/>
      <c r="P16" s="123"/>
      <c r="Q16" s="123"/>
    </row>
    <row r="17" spans="1:17" s="125" customFormat="1" ht="45.75" customHeight="1">
      <c r="A17" s="123"/>
      <c r="B17" s="135" t="s">
        <v>466</v>
      </c>
      <c r="C17" s="947" t="s">
        <v>467</v>
      </c>
      <c r="D17" s="947"/>
      <c r="E17" s="947"/>
      <c r="F17" s="947"/>
      <c r="G17" s="947"/>
      <c r="H17" s="947"/>
      <c r="I17" s="947"/>
      <c r="J17" s="947"/>
      <c r="K17" s="947"/>
      <c r="L17" s="947"/>
      <c r="M17" s="947"/>
      <c r="N17" s="947"/>
      <c r="O17" s="948"/>
      <c r="P17" s="123"/>
      <c r="Q17" s="123"/>
    </row>
    <row r="18" spans="1:17" s="125" customFormat="1" ht="45.75" customHeight="1">
      <c r="A18" s="123"/>
      <c r="B18" s="135" t="s">
        <v>471</v>
      </c>
      <c r="C18" s="947" t="s">
        <v>472</v>
      </c>
      <c r="D18" s="947"/>
      <c r="E18" s="947"/>
      <c r="F18" s="947"/>
      <c r="G18" s="947"/>
      <c r="H18" s="947"/>
      <c r="I18" s="947"/>
      <c r="J18" s="947"/>
      <c r="K18" s="947"/>
      <c r="L18" s="947"/>
      <c r="M18" s="947"/>
      <c r="N18" s="947"/>
      <c r="O18" s="948"/>
      <c r="P18" s="123"/>
      <c r="Q18" s="123"/>
    </row>
    <row r="19" spans="1:17" s="125" customFormat="1" ht="45.75" customHeight="1">
      <c r="A19" s="123"/>
      <c r="B19" s="136" t="s">
        <v>473</v>
      </c>
      <c r="C19" s="947" t="s">
        <v>474</v>
      </c>
      <c r="D19" s="947"/>
      <c r="E19" s="947"/>
      <c r="F19" s="947"/>
      <c r="G19" s="947"/>
      <c r="H19" s="947"/>
      <c r="I19" s="947"/>
      <c r="J19" s="947"/>
      <c r="K19" s="947"/>
      <c r="L19" s="947"/>
      <c r="M19" s="947"/>
      <c r="N19" s="947"/>
      <c r="O19" s="948"/>
      <c r="P19" s="123"/>
      <c r="Q19" s="123"/>
    </row>
    <row r="20" spans="1:17" s="125" customFormat="1" ht="45.75" customHeight="1">
      <c r="A20" s="123"/>
      <c r="B20" s="135" t="s">
        <v>475</v>
      </c>
      <c r="C20" s="947" t="s">
        <v>477</v>
      </c>
      <c r="D20" s="947"/>
      <c r="E20" s="947"/>
      <c r="F20" s="947"/>
      <c r="G20" s="947"/>
      <c r="H20" s="947"/>
      <c r="I20" s="947"/>
      <c r="J20" s="947"/>
      <c r="K20" s="947"/>
      <c r="L20" s="947"/>
      <c r="M20" s="947"/>
      <c r="N20" s="947"/>
      <c r="O20" s="948"/>
      <c r="P20" s="123"/>
      <c r="Q20" s="123"/>
    </row>
    <row r="21" spans="1:17" s="125" customFormat="1" ht="75" customHeight="1">
      <c r="A21" s="123"/>
      <c r="B21" s="135" t="s">
        <v>476</v>
      </c>
      <c r="C21" s="947" t="s">
        <v>478</v>
      </c>
      <c r="D21" s="947"/>
      <c r="E21" s="947"/>
      <c r="F21" s="947"/>
      <c r="G21" s="947"/>
      <c r="H21" s="947"/>
      <c r="I21" s="947"/>
      <c r="J21" s="947"/>
      <c r="K21" s="947"/>
      <c r="L21" s="947"/>
      <c r="M21" s="947"/>
      <c r="N21" s="947"/>
      <c r="O21" s="948"/>
      <c r="P21" s="123"/>
      <c r="Q21" s="123"/>
    </row>
    <row r="22" spans="1:17" s="125" customFormat="1" ht="45" customHeight="1">
      <c r="A22" s="123"/>
      <c r="B22" s="135" t="s">
        <v>479</v>
      </c>
      <c r="C22" s="954" t="s">
        <v>480</v>
      </c>
      <c r="D22" s="954"/>
      <c r="E22" s="954"/>
      <c r="F22" s="954"/>
      <c r="G22" s="954"/>
      <c r="H22" s="954"/>
      <c r="I22" s="954"/>
      <c r="J22" s="954"/>
      <c r="K22" s="954"/>
      <c r="L22" s="954"/>
      <c r="M22" s="954"/>
      <c r="N22" s="954"/>
      <c r="O22" s="955"/>
      <c r="P22" s="123"/>
      <c r="Q22" s="123"/>
    </row>
    <row r="23" spans="1:17" s="125" customFormat="1" ht="45.75" customHeight="1">
      <c r="A23" s="123"/>
      <c r="B23" s="135" t="s">
        <v>481</v>
      </c>
      <c r="C23" s="954" t="s">
        <v>482</v>
      </c>
      <c r="D23" s="954"/>
      <c r="E23" s="954"/>
      <c r="F23" s="954"/>
      <c r="G23" s="954"/>
      <c r="H23" s="954"/>
      <c r="I23" s="954"/>
      <c r="J23" s="954"/>
      <c r="K23" s="954"/>
      <c r="L23" s="954"/>
      <c r="M23" s="954"/>
      <c r="N23" s="954"/>
      <c r="O23" s="955"/>
      <c r="P23" s="123"/>
      <c r="Q23" s="123"/>
    </row>
    <row r="24" spans="1:17" s="125" customFormat="1" ht="45.75" customHeight="1">
      <c r="A24" s="123"/>
      <c r="B24" s="136" t="s">
        <v>378</v>
      </c>
      <c r="C24" s="954" t="s">
        <v>483</v>
      </c>
      <c r="D24" s="954"/>
      <c r="E24" s="954"/>
      <c r="F24" s="954"/>
      <c r="G24" s="954"/>
      <c r="H24" s="954"/>
      <c r="I24" s="954"/>
      <c r="J24" s="954"/>
      <c r="K24" s="954"/>
      <c r="L24" s="954"/>
      <c r="M24" s="954"/>
      <c r="N24" s="954"/>
      <c r="O24" s="955"/>
      <c r="P24" s="123"/>
      <c r="Q24" s="123"/>
    </row>
    <row r="25" spans="1:17" s="125" customFormat="1" ht="45" customHeight="1">
      <c r="A25" s="123"/>
      <c r="B25" s="146" t="s">
        <v>185</v>
      </c>
      <c r="C25" s="945" t="s">
        <v>505</v>
      </c>
      <c r="D25" s="945"/>
      <c r="E25" s="945"/>
      <c r="F25" s="945"/>
      <c r="G25" s="945"/>
      <c r="H25" s="945"/>
      <c r="I25" s="945"/>
      <c r="J25" s="945"/>
      <c r="K25" s="945"/>
      <c r="L25" s="945"/>
      <c r="M25" s="945"/>
      <c r="N25" s="945"/>
      <c r="O25" s="946"/>
      <c r="P25" s="123"/>
      <c r="Q25" s="123"/>
    </row>
    <row r="26" spans="1:17" s="125" customFormat="1" ht="75" customHeight="1">
      <c r="A26" s="123"/>
      <c r="B26" s="135" t="s">
        <v>507</v>
      </c>
      <c r="C26" s="947" t="s">
        <v>506</v>
      </c>
      <c r="D26" s="947"/>
      <c r="E26" s="947"/>
      <c r="F26" s="947"/>
      <c r="G26" s="947"/>
      <c r="H26" s="947"/>
      <c r="I26" s="947"/>
      <c r="J26" s="947"/>
      <c r="K26" s="947"/>
      <c r="L26" s="947"/>
      <c r="M26" s="947"/>
      <c r="N26" s="947"/>
      <c r="O26" s="948"/>
      <c r="P26" s="123"/>
      <c r="Q26" s="123"/>
    </row>
    <row r="27" spans="1:17" s="125" customFormat="1" ht="45.75" customHeight="1" thickBot="1">
      <c r="A27" s="123"/>
      <c r="B27" s="140" t="s">
        <v>372</v>
      </c>
      <c r="C27" s="949" t="s">
        <v>508</v>
      </c>
      <c r="D27" s="949"/>
      <c r="E27" s="949"/>
      <c r="F27" s="949"/>
      <c r="G27" s="949"/>
      <c r="H27" s="949"/>
      <c r="I27" s="949"/>
      <c r="J27" s="949"/>
      <c r="K27" s="949"/>
      <c r="L27" s="949"/>
      <c r="M27" s="949"/>
      <c r="N27" s="949"/>
      <c r="O27" s="950"/>
      <c r="P27" s="123"/>
      <c r="Q27" s="123"/>
    </row>
    <row r="29" spans="1:17" ht="12.75" customHeight="1"/>
    <row r="30" spans="1:17" ht="12.75" customHeight="1"/>
    <row r="31" spans="1:17" ht="12.75" customHeight="1"/>
    <row r="32" spans="1: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sheetData>
  <sheetProtection algorithmName="SHA-512" hashValue="L65VsnT9svUIhVUU8nnjnrEAV4PvntV91vp5GHBx4iiRY8rXjdNeLhXewPDaVW8yddzKlbVeO0IrxFQvxypRGw==" saltValue="LE7Xc/ns2mQzSMHVpzhcgg==" spinCount="100000" sheet="1" objects="1" scenarios="1"/>
  <mergeCells count="24">
    <mergeCell ref="B8:O8"/>
    <mergeCell ref="C22:O22"/>
    <mergeCell ref="C23:O23"/>
    <mergeCell ref="C24:O24"/>
    <mergeCell ref="B2:B6"/>
    <mergeCell ref="C2:M6"/>
    <mergeCell ref="N2:O2"/>
    <mergeCell ref="N5:O5"/>
    <mergeCell ref="N6:O6"/>
    <mergeCell ref="C21:O21"/>
    <mergeCell ref="B9:O9"/>
    <mergeCell ref="C11:O11"/>
    <mergeCell ref="C12:O12"/>
    <mergeCell ref="C13:O13"/>
    <mergeCell ref="C14:O14"/>
    <mergeCell ref="C15:O15"/>
    <mergeCell ref="C25:O25"/>
    <mergeCell ref="C26:O26"/>
    <mergeCell ref="C27:O27"/>
    <mergeCell ref="C16:O16"/>
    <mergeCell ref="C17:O17"/>
    <mergeCell ref="C18:O18"/>
    <mergeCell ref="C19:O19"/>
    <mergeCell ref="C20:O20"/>
  </mergeCells>
  <printOptions horizontalCentered="1" verticalCentered="1"/>
  <pageMargins left="0.19685039370078741" right="0.19685039370078741" top="0.27559055118110237" bottom="0.39370078740157483" header="0" footer="0"/>
  <pageSetup paperSize="14" scale="38" fitToWidth="0" orientation="portrait" r:id="rId1"/>
  <headerFooter alignWithMargins="0">
    <oddFooter>&amp;L&amp;11M3DE01F02-03&amp;C&amp;11Si este documento se encuentra impreso no se garantiza su vigencia, por lo tanto es copia No Controlada.  La versión vigente reposará en el link Modelo Integrado- MIPER en la intranet</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O25"/>
  <sheetViews>
    <sheetView zoomScale="90" zoomScaleNormal="90" workbookViewId="0">
      <selection activeCell="C21" sqref="C21:G21"/>
    </sheetView>
  </sheetViews>
  <sheetFormatPr baseColWidth="10" defaultRowHeight="15"/>
  <cols>
    <col min="1" max="1" width="4.28515625" style="120" customWidth="1"/>
    <col min="2" max="4" width="14.28515625" style="120" customWidth="1"/>
    <col min="5" max="15" width="7.140625" style="120" customWidth="1"/>
    <col min="16" max="16384" width="11.42578125" style="120"/>
  </cols>
  <sheetData>
    <row r="1" spans="2:15" ht="7.5" customHeight="1" thickBot="1"/>
    <row r="2" spans="2:15" ht="15.75" customHeight="1">
      <c r="B2" s="978"/>
      <c r="C2" s="979"/>
      <c r="D2" s="984" t="s">
        <v>455</v>
      </c>
      <c r="E2" s="984"/>
      <c r="F2" s="984"/>
      <c r="G2" s="984"/>
      <c r="H2" s="984"/>
      <c r="I2" s="984"/>
      <c r="J2" s="984"/>
      <c r="K2" s="984"/>
      <c r="L2" s="776" t="s">
        <v>435</v>
      </c>
      <c r="M2" s="987"/>
      <c r="N2" s="987"/>
      <c r="O2" s="777"/>
    </row>
    <row r="3" spans="2:15" ht="15.75" customHeight="1">
      <c r="B3" s="980"/>
      <c r="C3" s="981"/>
      <c r="D3" s="985"/>
      <c r="E3" s="985"/>
      <c r="F3" s="985"/>
      <c r="G3" s="985"/>
      <c r="H3" s="985"/>
      <c r="I3" s="985"/>
      <c r="J3" s="985"/>
      <c r="K3" s="985"/>
      <c r="L3" s="988" t="s">
        <v>432</v>
      </c>
      <c r="M3" s="989"/>
      <c r="N3" s="988" t="s">
        <v>433</v>
      </c>
      <c r="O3" s="990"/>
    </row>
    <row r="4" spans="2:15" ht="15.75" customHeight="1">
      <c r="B4" s="980"/>
      <c r="C4" s="981"/>
      <c r="D4" s="985"/>
      <c r="E4" s="985"/>
      <c r="F4" s="985"/>
      <c r="G4" s="985"/>
      <c r="H4" s="985"/>
      <c r="I4" s="985"/>
      <c r="J4" s="985"/>
      <c r="K4" s="985"/>
      <c r="L4" s="991">
        <v>3</v>
      </c>
      <c r="M4" s="992"/>
      <c r="N4" s="993" t="s">
        <v>484</v>
      </c>
      <c r="O4" s="994"/>
    </row>
    <row r="5" spans="2:15" ht="15.75" customHeight="1">
      <c r="B5" s="980"/>
      <c r="C5" s="981"/>
      <c r="D5" s="985"/>
      <c r="E5" s="985"/>
      <c r="F5" s="985"/>
      <c r="G5" s="985"/>
      <c r="H5" s="985"/>
      <c r="I5" s="985"/>
      <c r="J5" s="985"/>
      <c r="K5" s="985"/>
      <c r="L5" s="988" t="s">
        <v>434</v>
      </c>
      <c r="M5" s="995"/>
      <c r="N5" s="995"/>
      <c r="O5" s="996"/>
    </row>
    <row r="6" spans="2:15" ht="15.75" customHeight="1" thickBot="1">
      <c r="B6" s="982"/>
      <c r="C6" s="983"/>
      <c r="D6" s="986"/>
      <c r="E6" s="986"/>
      <c r="F6" s="986"/>
      <c r="G6" s="986"/>
      <c r="H6" s="986"/>
      <c r="I6" s="986"/>
      <c r="J6" s="986"/>
      <c r="K6" s="986"/>
      <c r="L6" s="780" t="s">
        <v>496</v>
      </c>
      <c r="M6" s="997"/>
      <c r="N6" s="997"/>
      <c r="O6" s="781"/>
    </row>
    <row r="8" spans="2:15" ht="22.5" customHeight="1">
      <c r="B8" s="998" t="s">
        <v>436</v>
      </c>
      <c r="C8" s="998"/>
      <c r="D8" s="998"/>
      <c r="E8" s="998"/>
      <c r="F8" s="998"/>
      <c r="G8" s="998"/>
      <c r="H8" s="998"/>
      <c r="I8" s="998"/>
      <c r="J8" s="998"/>
      <c r="K8" s="998"/>
      <c r="L8" s="998"/>
      <c r="M8" s="998"/>
      <c r="N8" s="998"/>
      <c r="O8" s="998"/>
    </row>
    <row r="9" spans="2:15" ht="37.5" customHeight="1">
      <c r="B9" s="999" t="s">
        <v>437</v>
      </c>
      <c r="C9" s="999"/>
      <c r="D9" s="999"/>
      <c r="E9" s="121">
        <v>0</v>
      </c>
      <c r="F9" s="121">
        <v>1</v>
      </c>
      <c r="G9" s="121" t="s">
        <v>485</v>
      </c>
      <c r="H9" s="121" t="s">
        <v>486</v>
      </c>
      <c r="I9" s="121">
        <v>0</v>
      </c>
      <c r="J9" s="121">
        <v>3</v>
      </c>
      <c r="K9" s="1000" t="s">
        <v>490</v>
      </c>
      <c r="L9" s="1000"/>
      <c r="M9" s="1000"/>
      <c r="N9" s="1000"/>
      <c r="O9" s="1000"/>
    </row>
    <row r="10" spans="2:15" ht="15" customHeight="1">
      <c r="B10" s="999" t="s">
        <v>438</v>
      </c>
      <c r="C10" s="999"/>
      <c r="D10" s="999"/>
      <c r="E10" s="1001" t="s">
        <v>439</v>
      </c>
      <c r="F10" s="1001"/>
      <c r="G10" s="1001"/>
      <c r="H10" s="1001"/>
      <c r="I10" s="1001"/>
      <c r="J10" s="1001"/>
      <c r="K10" s="1000"/>
      <c r="L10" s="1000"/>
      <c r="M10" s="1000"/>
      <c r="N10" s="1000"/>
      <c r="O10" s="1000"/>
    </row>
    <row r="11" spans="2:15" ht="30" customHeight="1">
      <c r="B11" s="999"/>
      <c r="C11" s="999"/>
      <c r="D11" s="999"/>
      <c r="E11" s="1002">
        <v>41617</v>
      </c>
      <c r="F11" s="1003"/>
      <c r="G11" s="1003"/>
      <c r="H11" s="1003"/>
      <c r="I11" s="1003"/>
      <c r="J11" s="1003"/>
      <c r="K11" s="1000"/>
      <c r="L11" s="1000"/>
      <c r="M11" s="1000"/>
      <c r="N11" s="1000"/>
      <c r="O11" s="1000"/>
    </row>
    <row r="12" spans="2:15" ht="22.5" customHeight="1">
      <c r="B12" s="1011" t="s">
        <v>487</v>
      </c>
      <c r="C12" s="1011"/>
      <c r="D12" s="1011"/>
      <c r="E12" s="1011"/>
      <c r="F12" s="1011"/>
      <c r="G12" s="1011"/>
      <c r="H12" s="1011"/>
      <c r="I12" s="1011"/>
      <c r="J12" s="1011"/>
      <c r="K12" s="1011"/>
      <c r="L12" s="1011"/>
      <c r="M12" s="1011"/>
      <c r="N12" s="1011"/>
      <c r="O12" s="1011"/>
    </row>
    <row r="13" spans="2:15" ht="30" customHeight="1">
      <c r="B13" s="122" t="s">
        <v>440</v>
      </c>
      <c r="C13" s="999" t="s">
        <v>441</v>
      </c>
      <c r="D13" s="999"/>
      <c r="E13" s="999"/>
      <c r="F13" s="999"/>
      <c r="G13" s="999"/>
      <c r="H13" s="999"/>
      <c r="I13" s="999"/>
      <c r="J13" s="999"/>
      <c r="K13" s="999"/>
      <c r="L13" s="999"/>
      <c r="M13" s="999"/>
      <c r="N13" s="999"/>
      <c r="O13" s="999"/>
    </row>
    <row r="14" spans="2:15" ht="37.5" customHeight="1">
      <c r="B14" s="141">
        <v>2</v>
      </c>
      <c r="C14" s="1012" t="s">
        <v>497</v>
      </c>
      <c r="D14" s="1012"/>
      <c r="E14" s="1012"/>
      <c r="F14" s="1012"/>
      <c r="G14" s="1012"/>
      <c r="H14" s="1012"/>
      <c r="I14" s="1012"/>
      <c r="J14" s="1012"/>
      <c r="K14" s="1012"/>
      <c r="L14" s="1012"/>
      <c r="M14" s="1012"/>
      <c r="N14" s="1012"/>
      <c r="O14" s="1012"/>
    </row>
    <row r="15" spans="2:15" ht="37.5" customHeight="1">
      <c r="B15" s="141">
        <v>3</v>
      </c>
      <c r="C15" s="1012" t="s">
        <v>509</v>
      </c>
      <c r="D15" s="1012"/>
      <c r="E15" s="1012"/>
      <c r="F15" s="1012"/>
      <c r="G15" s="1012"/>
      <c r="H15" s="1012"/>
      <c r="I15" s="1012"/>
      <c r="J15" s="1012"/>
      <c r="K15" s="1012"/>
      <c r="L15" s="1012"/>
      <c r="M15" s="1012"/>
      <c r="N15" s="1012"/>
      <c r="O15" s="1012"/>
    </row>
    <row r="16" spans="2:15" ht="22.5" customHeight="1">
      <c r="B16" s="141"/>
      <c r="C16" s="1012"/>
      <c r="D16" s="1012"/>
      <c r="E16" s="1012"/>
      <c r="F16" s="1012"/>
      <c r="G16" s="1012"/>
      <c r="H16" s="1012"/>
      <c r="I16" s="1012"/>
      <c r="J16" s="1012"/>
      <c r="K16" s="1012"/>
      <c r="L16" s="1012"/>
      <c r="M16" s="1012"/>
      <c r="N16" s="1012"/>
      <c r="O16" s="1012"/>
    </row>
    <row r="17" spans="2:15" ht="22.5" customHeight="1">
      <c r="B17" s="1011" t="s">
        <v>442</v>
      </c>
      <c r="C17" s="1011"/>
      <c r="D17" s="1011"/>
      <c r="E17" s="1011"/>
      <c r="F17" s="1011"/>
      <c r="G17" s="1011"/>
      <c r="H17" s="1011"/>
      <c r="I17" s="1011"/>
      <c r="J17" s="1011"/>
      <c r="K17" s="1011"/>
      <c r="L17" s="1011"/>
      <c r="M17" s="1011"/>
      <c r="N17" s="1011"/>
      <c r="O17" s="1011"/>
    </row>
    <row r="18" spans="2:15" ht="15" customHeight="1">
      <c r="B18" s="999" t="s">
        <v>440</v>
      </c>
      <c r="C18" s="1013" t="s">
        <v>443</v>
      </c>
      <c r="D18" s="1014"/>
      <c r="E18" s="1014"/>
      <c r="F18" s="1014"/>
      <c r="G18" s="1015"/>
      <c r="H18" s="1019" t="s">
        <v>444</v>
      </c>
      <c r="I18" s="1019"/>
      <c r="J18" s="1019"/>
      <c r="K18" s="999" t="s">
        <v>445</v>
      </c>
      <c r="L18" s="999"/>
      <c r="M18" s="1013" t="s">
        <v>446</v>
      </c>
      <c r="N18" s="1014"/>
      <c r="O18" s="1015"/>
    </row>
    <row r="19" spans="2:15" ht="15" customHeight="1">
      <c r="B19" s="999"/>
      <c r="C19" s="1016"/>
      <c r="D19" s="1017"/>
      <c r="E19" s="1017"/>
      <c r="F19" s="1017"/>
      <c r="G19" s="1018"/>
      <c r="H19" s="122" t="s">
        <v>447</v>
      </c>
      <c r="I19" s="122" t="s">
        <v>448</v>
      </c>
      <c r="J19" s="122" t="s">
        <v>449</v>
      </c>
      <c r="K19" s="999"/>
      <c r="L19" s="999"/>
      <c r="M19" s="1016"/>
      <c r="N19" s="1017"/>
      <c r="O19" s="1018"/>
    </row>
    <row r="20" spans="2:15" ht="37.5" customHeight="1">
      <c r="B20" s="141">
        <v>2</v>
      </c>
      <c r="C20" s="1004" t="s">
        <v>493</v>
      </c>
      <c r="D20" s="1005"/>
      <c r="E20" s="1005"/>
      <c r="F20" s="1005"/>
      <c r="G20" s="1006"/>
      <c r="H20" s="143" t="s">
        <v>492</v>
      </c>
      <c r="I20" s="141">
        <v>12</v>
      </c>
      <c r="J20" s="141">
        <v>2016</v>
      </c>
      <c r="K20" s="1007">
        <v>1</v>
      </c>
      <c r="L20" s="1007"/>
      <c r="M20" s="1008" t="s">
        <v>494</v>
      </c>
      <c r="N20" s="1009"/>
      <c r="O20" s="1010"/>
    </row>
    <row r="21" spans="2:15" ht="37.5" customHeight="1">
      <c r="B21" s="144">
        <v>3</v>
      </c>
      <c r="C21" s="1020" t="s">
        <v>500</v>
      </c>
      <c r="D21" s="1021"/>
      <c r="E21" s="1021"/>
      <c r="F21" s="1021"/>
      <c r="G21" s="1022"/>
      <c r="H21" s="145" t="s">
        <v>501</v>
      </c>
      <c r="I21" s="145" t="s">
        <v>502</v>
      </c>
      <c r="J21" s="144">
        <v>2017</v>
      </c>
      <c r="K21" s="1023">
        <v>1</v>
      </c>
      <c r="L21" s="1023"/>
      <c r="M21" s="1024" t="s">
        <v>494</v>
      </c>
      <c r="N21" s="1025"/>
      <c r="O21" s="1026"/>
    </row>
    <row r="22" spans="2:15" ht="22.5" customHeight="1">
      <c r="B22" s="142"/>
      <c r="C22" s="1004"/>
      <c r="D22" s="1005"/>
      <c r="E22" s="1005"/>
      <c r="F22" s="1005"/>
      <c r="G22" s="1006"/>
      <c r="H22" s="142"/>
      <c r="I22" s="142"/>
      <c r="J22" s="142"/>
      <c r="K22" s="1027"/>
      <c r="L22" s="1027"/>
      <c r="M22" s="1028"/>
      <c r="N22" s="1029"/>
      <c r="O22" s="1030"/>
    </row>
    <row r="23" spans="2:15" ht="7.5" customHeight="1" thickBot="1"/>
    <row r="24" spans="2:15" ht="22.5" customHeight="1">
      <c r="B24" s="1031" t="s">
        <v>450</v>
      </c>
      <c r="C24" s="1032"/>
      <c r="D24" s="1032"/>
      <c r="E24" s="1032" t="s">
        <v>451</v>
      </c>
      <c r="F24" s="1032"/>
      <c r="G24" s="1032"/>
      <c r="H24" s="1032"/>
      <c r="I24" s="1032"/>
      <c r="J24" s="1032"/>
      <c r="K24" s="1032" t="s">
        <v>452</v>
      </c>
      <c r="L24" s="1032"/>
      <c r="M24" s="1032"/>
      <c r="N24" s="1032"/>
      <c r="O24" s="1033"/>
    </row>
    <row r="25" spans="2:15" ht="60" customHeight="1" thickBot="1">
      <c r="B25" s="1034" t="s">
        <v>495</v>
      </c>
      <c r="C25" s="1035"/>
      <c r="D25" s="1035"/>
      <c r="E25" s="1035" t="s">
        <v>488</v>
      </c>
      <c r="F25" s="1035"/>
      <c r="G25" s="1035"/>
      <c r="H25" s="1035"/>
      <c r="I25" s="1035"/>
      <c r="J25" s="1035"/>
      <c r="K25" s="1035" t="s">
        <v>489</v>
      </c>
      <c r="L25" s="1036"/>
      <c r="M25" s="1036"/>
      <c r="N25" s="1036"/>
      <c r="O25" s="1037"/>
    </row>
  </sheetData>
  <sheetProtection algorithmName="SHA-512" hashValue="XE18bFgg1iXIoCt1C4cmz5A1fZmQyHlmHUlCY67C+JNmT4DKergRP7egBwvIt0EibLG+w+OF2aOYj/b/8bEWOQ==" saltValue="KOVlK4YULK2pcHRj5yJOxw==" spinCount="100000" sheet="1" objects="1" scenarios="1"/>
  <mergeCells count="41">
    <mergeCell ref="B24:D24"/>
    <mergeCell ref="E24:J24"/>
    <mergeCell ref="K24:O24"/>
    <mergeCell ref="B25:D25"/>
    <mergeCell ref="E25:J25"/>
    <mergeCell ref="K25:O25"/>
    <mergeCell ref="C21:G21"/>
    <mergeCell ref="K21:L21"/>
    <mergeCell ref="M21:O21"/>
    <mergeCell ref="C22:G22"/>
    <mergeCell ref="K22:L22"/>
    <mergeCell ref="M22:O22"/>
    <mergeCell ref="C20:G20"/>
    <mergeCell ref="K20:L20"/>
    <mergeCell ref="M20:O20"/>
    <mergeCell ref="B12:O12"/>
    <mergeCell ref="C13:O13"/>
    <mergeCell ref="C14:O14"/>
    <mergeCell ref="C15:O15"/>
    <mergeCell ref="C16:O16"/>
    <mergeCell ref="B17:O17"/>
    <mergeCell ref="B18:B19"/>
    <mergeCell ref="C18:G19"/>
    <mergeCell ref="H18:J18"/>
    <mergeCell ref="K18:L19"/>
    <mergeCell ref="M18:O19"/>
    <mergeCell ref="B8:O8"/>
    <mergeCell ref="B9:D9"/>
    <mergeCell ref="K9:O11"/>
    <mergeCell ref="B10:D11"/>
    <mergeCell ref="E10:J10"/>
    <mergeCell ref="E11:J11"/>
    <mergeCell ref="B2:C6"/>
    <mergeCell ref="D2:K6"/>
    <mergeCell ref="L2:O2"/>
    <mergeCell ref="L3:M3"/>
    <mergeCell ref="N3:O3"/>
    <mergeCell ref="L4:M4"/>
    <mergeCell ref="N4:O4"/>
    <mergeCell ref="L5:O5"/>
    <mergeCell ref="L6:O6"/>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Q37"/>
  <sheetViews>
    <sheetView showGridLines="0" topLeftCell="A8" zoomScale="75" zoomScaleNormal="75" workbookViewId="0">
      <selection activeCell="B9" sqref="B9:B14"/>
    </sheetView>
  </sheetViews>
  <sheetFormatPr baseColWidth="10" defaultColWidth="17.28515625" defaultRowHeight="15" customHeight="1"/>
  <cols>
    <col min="1" max="1" width="25.5703125" style="9" customWidth="1"/>
    <col min="2" max="2" width="23.7109375" style="9" customWidth="1"/>
    <col min="3" max="3" width="21.7109375" style="14" customWidth="1"/>
    <col min="4" max="4" width="42.140625" style="9" customWidth="1"/>
    <col min="5" max="5" width="23.28515625" style="9" customWidth="1"/>
    <col min="6" max="6" width="41.42578125" style="9" customWidth="1"/>
    <col min="7" max="7" width="51.5703125" style="9" customWidth="1"/>
    <col min="8" max="8" width="53.42578125" style="11" customWidth="1"/>
    <col min="9" max="9" width="18" style="5" bestFit="1" customWidth="1"/>
    <col min="10" max="14" width="17.42578125" style="5" bestFit="1" customWidth="1"/>
    <col min="15" max="15" width="19" style="5" bestFit="1" customWidth="1"/>
    <col min="16" max="17" width="17.42578125" style="5" bestFit="1" customWidth="1"/>
    <col min="18" max="18" width="17.28515625" style="5"/>
    <col min="19" max="19" width="17.42578125" style="5" bestFit="1" customWidth="1"/>
    <col min="20" max="20" width="17.28515625" style="5"/>
    <col min="21" max="21" width="17.42578125" style="5" bestFit="1" customWidth="1"/>
    <col min="22" max="22" width="17.28515625" style="5"/>
    <col min="23" max="23" width="19" style="5" bestFit="1" customWidth="1"/>
    <col min="24" max="25" width="17.42578125" style="5" bestFit="1" customWidth="1"/>
    <col min="26" max="26" width="17.28515625" style="5"/>
    <col min="27" max="27" width="17.42578125" style="5" bestFit="1" customWidth="1"/>
    <col min="28" max="28" width="17.28515625" style="5"/>
    <col min="29" max="29" width="17.42578125" style="5" bestFit="1" customWidth="1"/>
    <col min="30" max="30" width="17.28515625" style="5"/>
    <col min="31" max="31" width="19" style="5" bestFit="1" customWidth="1"/>
    <col min="32" max="33" width="17.42578125" style="5" bestFit="1" customWidth="1"/>
    <col min="34" max="34" width="17.28515625" style="5"/>
    <col min="35" max="35" width="17.42578125" style="5" bestFit="1" customWidth="1"/>
    <col min="36" max="36" width="17.28515625" style="5"/>
    <col min="37" max="37" width="17.42578125" style="5" bestFit="1" customWidth="1"/>
    <col min="38" max="38" width="17.28515625" style="5"/>
    <col min="39" max="39" width="19" style="5" bestFit="1" customWidth="1"/>
    <col min="40" max="40" width="17.42578125" style="5" bestFit="1" customWidth="1"/>
    <col min="41" max="41" width="19" style="5" bestFit="1" customWidth="1"/>
    <col min="42" max="42" width="17.42578125" style="5" bestFit="1" customWidth="1"/>
    <col min="43" max="16384" width="17.28515625" style="5"/>
  </cols>
  <sheetData>
    <row r="1" spans="1:43" ht="39.75" customHeight="1">
      <c r="A1" s="555"/>
      <c r="B1" s="555"/>
      <c r="C1" s="555"/>
      <c r="D1" s="556" t="s">
        <v>345</v>
      </c>
      <c r="E1" s="556"/>
      <c r="F1" s="556"/>
      <c r="G1" s="556"/>
      <c r="H1" s="556"/>
    </row>
    <row r="2" spans="1:43" ht="39.75" customHeight="1">
      <c r="A2" s="555"/>
      <c r="B2" s="555"/>
      <c r="C2" s="555"/>
      <c r="D2" s="556">
        <v>2015</v>
      </c>
      <c r="E2" s="556"/>
      <c r="F2" s="556"/>
      <c r="G2" s="556"/>
      <c r="H2" s="556"/>
    </row>
    <row r="3" spans="1:43" ht="14.25" customHeight="1">
      <c r="A3" s="6"/>
      <c r="B3" s="6"/>
      <c r="C3" s="12"/>
      <c r="D3" s="6"/>
      <c r="E3" s="6"/>
      <c r="F3" s="6"/>
      <c r="G3" s="6"/>
      <c r="H3" s="10"/>
    </row>
    <row r="4" spans="1:43" ht="15" customHeight="1">
      <c r="A4" s="19"/>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1"/>
      <c r="AO4" s="557"/>
      <c r="AP4" s="558"/>
      <c r="AQ4" s="559"/>
    </row>
    <row r="5" spans="1:43" ht="13.5" customHeight="1">
      <c r="A5" s="560" t="s">
        <v>0</v>
      </c>
      <c r="B5" s="560" t="s">
        <v>1</v>
      </c>
      <c r="C5" s="560" t="s">
        <v>2</v>
      </c>
      <c r="D5" s="549" t="s">
        <v>3</v>
      </c>
      <c r="E5" s="549" t="s">
        <v>4</v>
      </c>
      <c r="F5" s="549" t="s">
        <v>5</v>
      </c>
      <c r="G5" s="549" t="s">
        <v>6</v>
      </c>
      <c r="H5" s="549" t="s">
        <v>7</v>
      </c>
      <c r="I5" s="551" t="s">
        <v>346</v>
      </c>
      <c r="J5" s="551"/>
      <c r="K5" s="551"/>
      <c r="L5" s="551"/>
      <c r="M5" s="551"/>
      <c r="N5" s="551"/>
      <c r="O5" s="551"/>
      <c r="P5" s="551"/>
      <c r="Q5" s="551"/>
      <c r="R5" s="551"/>
      <c r="S5" s="551"/>
      <c r="T5" s="551"/>
      <c r="U5" s="551"/>
      <c r="V5" s="551"/>
      <c r="W5" s="551"/>
      <c r="X5" s="551"/>
      <c r="Y5" s="551"/>
      <c r="Z5" s="551"/>
      <c r="AA5" s="551"/>
      <c r="AB5" s="551"/>
      <c r="AC5" s="551"/>
      <c r="AD5" s="551"/>
      <c r="AE5" s="551"/>
      <c r="AF5" s="551"/>
      <c r="AG5" s="551"/>
      <c r="AH5" s="551"/>
      <c r="AI5" s="551"/>
      <c r="AJ5" s="551"/>
      <c r="AK5" s="551"/>
      <c r="AL5" s="551"/>
      <c r="AM5" s="551"/>
      <c r="AN5" s="551"/>
      <c r="AO5" s="562" t="s">
        <v>347</v>
      </c>
      <c r="AP5" s="563" t="s">
        <v>348</v>
      </c>
      <c r="AQ5" s="563" t="s">
        <v>378</v>
      </c>
    </row>
    <row r="6" spans="1:43" ht="13.5" customHeight="1">
      <c r="A6" s="560"/>
      <c r="B6" s="560"/>
      <c r="C6" s="560"/>
      <c r="D6" s="549"/>
      <c r="E6" s="549"/>
      <c r="F6" s="549"/>
      <c r="G6" s="549"/>
      <c r="H6" s="549"/>
      <c r="I6" s="554" t="s">
        <v>349</v>
      </c>
      <c r="J6" s="554"/>
      <c r="K6" s="554"/>
      <c r="L6" s="554"/>
      <c r="M6" s="554"/>
      <c r="N6" s="554"/>
      <c r="O6" s="554"/>
      <c r="P6" s="554"/>
      <c r="Q6" s="554" t="s">
        <v>350</v>
      </c>
      <c r="R6" s="554"/>
      <c r="S6" s="554"/>
      <c r="T6" s="554"/>
      <c r="U6" s="554"/>
      <c r="V6" s="554"/>
      <c r="W6" s="554"/>
      <c r="X6" s="554"/>
      <c r="Y6" s="554" t="s">
        <v>351</v>
      </c>
      <c r="Z6" s="554"/>
      <c r="AA6" s="554"/>
      <c r="AB6" s="554"/>
      <c r="AC6" s="554"/>
      <c r="AD6" s="554"/>
      <c r="AE6" s="554"/>
      <c r="AF6" s="554"/>
      <c r="AG6" s="554" t="s">
        <v>352</v>
      </c>
      <c r="AH6" s="554"/>
      <c r="AI6" s="554"/>
      <c r="AJ6" s="554"/>
      <c r="AK6" s="554"/>
      <c r="AL6" s="554"/>
      <c r="AM6" s="554"/>
      <c r="AN6" s="554"/>
      <c r="AO6" s="562"/>
      <c r="AP6" s="563"/>
      <c r="AQ6" s="563"/>
    </row>
    <row r="7" spans="1:43" ht="17.25" customHeight="1">
      <c r="A7" s="560"/>
      <c r="B7" s="560"/>
      <c r="C7" s="560"/>
      <c r="D7" s="549"/>
      <c r="E7" s="549"/>
      <c r="F7" s="549"/>
      <c r="G7" s="549"/>
      <c r="H7" s="549"/>
      <c r="I7" s="546" t="s">
        <v>353</v>
      </c>
      <c r="J7" s="546"/>
      <c r="K7" s="546" t="s">
        <v>354</v>
      </c>
      <c r="L7" s="546"/>
      <c r="M7" s="546" t="s">
        <v>355</v>
      </c>
      <c r="N7" s="546"/>
      <c r="O7" s="547" t="s">
        <v>356</v>
      </c>
      <c r="P7" s="548"/>
      <c r="Q7" s="546" t="s">
        <v>357</v>
      </c>
      <c r="R7" s="546"/>
      <c r="S7" s="546" t="s">
        <v>358</v>
      </c>
      <c r="T7" s="546"/>
      <c r="U7" s="546" t="s">
        <v>359</v>
      </c>
      <c r="V7" s="546"/>
      <c r="W7" s="547" t="s">
        <v>356</v>
      </c>
      <c r="X7" s="548"/>
      <c r="Y7" s="546" t="s">
        <v>360</v>
      </c>
      <c r="Z7" s="546"/>
      <c r="AA7" s="546" t="s">
        <v>361</v>
      </c>
      <c r="AB7" s="546"/>
      <c r="AC7" s="546" t="s">
        <v>362</v>
      </c>
      <c r="AD7" s="546"/>
      <c r="AE7" s="547" t="s">
        <v>356</v>
      </c>
      <c r="AF7" s="548"/>
      <c r="AG7" s="546" t="s">
        <v>363</v>
      </c>
      <c r="AH7" s="546"/>
      <c r="AI7" s="546" t="s">
        <v>364</v>
      </c>
      <c r="AJ7" s="546"/>
      <c r="AK7" s="546" t="s">
        <v>365</v>
      </c>
      <c r="AL7" s="546"/>
      <c r="AM7" s="547" t="s">
        <v>356</v>
      </c>
      <c r="AN7" s="548"/>
      <c r="AO7" s="562"/>
      <c r="AP7" s="563"/>
      <c r="AQ7" s="563"/>
    </row>
    <row r="8" spans="1:43" ht="15.75" customHeight="1">
      <c r="A8" s="561"/>
      <c r="B8" s="561"/>
      <c r="C8" s="561"/>
      <c r="D8" s="550"/>
      <c r="E8" s="550"/>
      <c r="F8" s="550"/>
      <c r="G8" s="550"/>
      <c r="H8" s="550"/>
      <c r="I8" s="15" t="s">
        <v>366</v>
      </c>
      <c r="J8" s="16" t="s">
        <v>367</v>
      </c>
      <c r="K8" s="15" t="s">
        <v>366</v>
      </c>
      <c r="L8" s="16" t="s">
        <v>367</v>
      </c>
      <c r="M8" s="15" t="s">
        <v>366</v>
      </c>
      <c r="N8" s="16" t="s">
        <v>367</v>
      </c>
      <c r="O8" s="17" t="s">
        <v>366</v>
      </c>
      <c r="P8" s="18" t="s">
        <v>367</v>
      </c>
      <c r="Q8" s="15" t="s">
        <v>366</v>
      </c>
      <c r="R8" s="16" t="s">
        <v>367</v>
      </c>
      <c r="S8" s="15" t="s">
        <v>366</v>
      </c>
      <c r="T8" s="16" t="s">
        <v>367</v>
      </c>
      <c r="U8" s="15" t="s">
        <v>366</v>
      </c>
      <c r="V8" s="16" t="s">
        <v>367</v>
      </c>
      <c r="W8" s="17" t="s">
        <v>366</v>
      </c>
      <c r="X8" s="18" t="s">
        <v>367</v>
      </c>
      <c r="Y8" s="15" t="s">
        <v>366</v>
      </c>
      <c r="Z8" s="16" t="s">
        <v>367</v>
      </c>
      <c r="AA8" s="15" t="s">
        <v>366</v>
      </c>
      <c r="AB8" s="16" t="s">
        <v>367</v>
      </c>
      <c r="AC8" s="15" t="s">
        <v>366</v>
      </c>
      <c r="AD8" s="16" t="s">
        <v>367</v>
      </c>
      <c r="AE8" s="17" t="s">
        <v>366</v>
      </c>
      <c r="AF8" s="18" t="s">
        <v>367</v>
      </c>
      <c r="AG8" s="15" t="s">
        <v>366</v>
      </c>
      <c r="AH8" s="16" t="s">
        <v>367</v>
      </c>
      <c r="AI8" s="15" t="s">
        <v>366</v>
      </c>
      <c r="AJ8" s="16" t="s">
        <v>367</v>
      </c>
      <c r="AK8" s="15" t="s">
        <v>366</v>
      </c>
      <c r="AL8" s="16" t="s">
        <v>367</v>
      </c>
      <c r="AM8" s="17" t="s">
        <v>366</v>
      </c>
      <c r="AN8" s="18" t="s">
        <v>367</v>
      </c>
      <c r="AO8" s="562"/>
      <c r="AP8" s="563"/>
      <c r="AQ8" s="563"/>
    </row>
    <row r="9" spans="1:43" ht="118.5" customHeight="1">
      <c r="A9" s="510" t="s">
        <v>83</v>
      </c>
      <c r="B9" s="574" t="s">
        <v>84</v>
      </c>
      <c r="C9" s="625" t="s">
        <v>85</v>
      </c>
      <c r="D9" s="60" t="s">
        <v>247</v>
      </c>
      <c r="E9" s="61" t="s">
        <v>291</v>
      </c>
      <c r="F9" s="62" t="s">
        <v>290</v>
      </c>
      <c r="G9" s="62" t="s">
        <v>86</v>
      </c>
      <c r="H9" s="62" t="s">
        <v>27</v>
      </c>
      <c r="I9" s="29" t="e">
        <f>SUM(#REF!)</f>
        <v>#REF!</v>
      </c>
      <c r="J9" s="29" t="e">
        <f>SUM(#REF!)</f>
        <v>#REF!</v>
      </c>
      <c r="K9" s="29" t="e">
        <f>SUM(#REF!)</f>
        <v>#REF!</v>
      </c>
      <c r="L9" s="29" t="e">
        <f>SUM(#REF!)</f>
        <v>#REF!</v>
      </c>
      <c r="M9" s="29" t="e">
        <f>SUM(#REF!)</f>
        <v>#REF!</v>
      </c>
      <c r="N9" s="29" t="e">
        <f>SUM(#REF!)</f>
        <v>#REF!</v>
      </c>
      <c r="O9" s="38" t="e">
        <f>I9+K9+M9</f>
        <v>#REF!</v>
      </c>
      <c r="P9" s="38" t="e">
        <f>J9+L9+N9</f>
        <v>#REF!</v>
      </c>
      <c r="Q9" s="29" t="e">
        <f>SUM(#REF!)</f>
        <v>#REF!</v>
      </c>
      <c r="R9" s="29" t="e">
        <f>SUM(#REF!)</f>
        <v>#REF!</v>
      </c>
      <c r="S9" s="29" t="e">
        <f>SUM(#REF!)</f>
        <v>#REF!</v>
      </c>
      <c r="T9" s="29" t="e">
        <f>SUM(#REF!)</f>
        <v>#REF!</v>
      </c>
      <c r="U9" s="29" t="e">
        <f>SUM(#REF!)</f>
        <v>#REF!</v>
      </c>
      <c r="V9" s="29" t="e">
        <f>SUM(#REF!)</f>
        <v>#REF!</v>
      </c>
      <c r="W9" s="38" t="e">
        <f>Q9+S9+U9</f>
        <v>#REF!</v>
      </c>
      <c r="X9" s="38" t="e">
        <f>R9+T9+V9</f>
        <v>#REF!</v>
      </c>
      <c r="Y9" s="29" t="e">
        <f>SUM(#REF!)</f>
        <v>#REF!</v>
      </c>
      <c r="Z9" s="29" t="e">
        <f>SUM(#REF!)</f>
        <v>#REF!</v>
      </c>
      <c r="AA9" s="29" t="e">
        <f>SUM(#REF!)</f>
        <v>#REF!</v>
      </c>
      <c r="AB9" s="29" t="e">
        <f>SUM(#REF!)</f>
        <v>#REF!</v>
      </c>
      <c r="AC9" s="29" t="e">
        <f>SUM(#REF!)</f>
        <v>#REF!</v>
      </c>
      <c r="AD9" s="29" t="e">
        <f>SUM(#REF!)</f>
        <v>#REF!</v>
      </c>
      <c r="AE9" s="38" t="e">
        <f>Y9+AA9+AC9</f>
        <v>#REF!</v>
      </c>
      <c r="AF9" s="38" t="e">
        <f>Z9+AB9+AD9</f>
        <v>#REF!</v>
      </c>
      <c r="AG9" s="29" t="e">
        <f>SUM(#REF!)</f>
        <v>#REF!</v>
      </c>
      <c r="AH9" s="29" t="e">
        <f>SUM(#REF!)</f>
        <v>#REF!</v>
      </c>
      <c r="AI9" s="29" t="e">
        <f>SUM(#REF!)</f>
        <v>#REF!</v>
      </c>
      <c r="AJ9" s="29" t="e">
        <f>SUM(#REF!)</f>
        <v>#REF!</v>
      </c>
      <c r="AK9" s="29" t="e">
        <f>SUM(#REF!)</f>
        <v>#REF!</v>
      </c>
      <c r="AL9" s="29" t="e">
        <f>SUM(#REF!)</f>
        <v>#REF!</v>
      </c>
      <c r="AM9" s="38" t="e">
        <f>AG9+AI9+AK9</f>
        <v>#REF!</v>
      </c>
      <c r="AN9" s="38" t="e">
        <f>AH9+AJ9+AL9</f>
        <v>#REF!</v>
      </c>
      <c r="AO9" s="39" t="e">
        <f>O9+W9+AE9+AM9</f>
        <v>#REF!</v>
      </c>
      <c r="AP9" s="37" t="e">
        <f>P9+X9+AF9+AN9</f>
        <v>#REF!</v>
      </c>
      <c r="AQ9" s="34" t="e">
        <f>IF(AND(AP9&gt;0,AO9&gt;0),AP9/AO9,0)</f>
        <v>#REF!</v>
      </c>
    </row>
    <row r="10" spans="1:43" ht="134.25" customHeight="1">
      <c r="A10" s="511"/>
      <c r="B10" s="575"/>
      <c r="C10" s="626"/>
      <c r="D10" s="568" t="s">
        <v>87</v>
      </c>
      <c r="E10" s="628" t="s">
        <v>311</v>
      </c>
      <c r="F10" s="619" t="s">
        <v>292</v>
      </c>
      <c r="G10" s="62" t="s">
        <v>327</v>
      </c>
      <c r="H10" s="619" t="s">
        <v>310</v>
      </c>
      <c r="I10" s="570">
        <v>0</v>
      </c>
      <c r="J10" s="570">
        <v>8</v>
      </c>
      <c r="K10" s="570">
        <v>0</v>
      </c>
      <c r="L10" s="570">
        <v>12</v>
      </c>
      <c r="M10" s="570">
        <v>0</v>
      </c>
      <c r="N10" s="570">
        <v>13</v>
      </c>
      <c r="O10" s="564">
        <f>I10+K10+M10</f>
        <v>0</v>
      </c>
      <c r="P10" s="564">
        <f>J10+L10+N10</f>
        <v>33</v>
      </c>
      <c r="Q10" s="570">
        <v>24</v>
      </c>
      <c r="R10" s="570">
        <v>6</v>
      </c>
      <c r="S10" s="570">
        <v>4</v>
      </c>
      <c r="T10" s="570">
        <v>14</v>
      </c>
      <c r="U10" s="570">
        <v>5</v>
      </c>
      <c r="V10" s="570">
        <v>10</v>
      </c>
      <c r="W10" s="564">
        <f>Q10+S10+U10</f>
        <v>33</v>
      </c>
      <c r="X10" s="564">
        <f>R10+T10+V10</f>
        <v>30</v>
      </c>
      <c r="Y10" s="630" t="e">
        <f>SUM('04 Comunicación Estrat POA 2020'!#REF!)</f>
        <v>#REF!</v>
      </c>
      <c r="Z10" s="630" t="e">
        <f>SUM('04 Comunicación Estrat POA 2020'!#REF!)</f>
        <v>#REF!</v>
      </c>
      <c r="AA10" s="630" t="e">
        <f>SUM('04 Comunicación Estrat POA 2020'!#REF!)</f>
        <v>#REF!</v>
      </c>
      <c r="AB10" s="630" t="e">
        <f>SUM('04 Comunicación Estrat POA 2020'!#REF!)</f>
        <v>#REF!</v>
      </c>
      <c r="AC10" s="630" t="e">
        <f>SUM('04 Comunicación Estrat POA 2020'!#REF!)</f>
        <v>#REF!</v>
      </c>
      <c r="AD10" s="630" t="e">
        <f>SUM('04 Comunicación Estrat POA 2020'!#REF!)</f>
        <v>#REF!</v>
      </c>
      <c r="AE10" s="564" t="e">
        <f>Y10+AA10+AC10</f>
        <v>#REF!</v>
      </c>
      <c r="AF10" s="564" t="e">
        <f>Z10+AB10+AD10</f>
        <v>#REF!</v>
      </c>
      <c r="AG10" s="630" t="e">
        <f>SUM('04 Comunicación Estrat POA 2020'!#REF!)</f>
        <v>#REF!</v>
      </c>
      <c r="AH10" s="630" t="e">
        <f>SUM('04 Comunicación Estrat POA 2020'!#REF!)</f>
        <v>#REF!</v>
      </c>
      <c r="AI10" s="630" t="e">
        <f>SUM('04 Comunicación Estrat POA 2020'!#REF!)</f>
        <v>#REF!</v>
      </c>
      <c r="AJ10" s="630" t="e">
        <f>SUM('04 Comunicación Estrat POA 2020'!#REF!)</f>
        <v>#REF!</v>
      </c>
      <c r="AK10" s="630" t="e">
        <f>SUM('04 Comunicación Estrat POA 2020'!#REF!)</f>
        <v>#REF!</v>
      </c>
      <c r="AL10" s="630" t="e">
        <f>SUM('04 Comunicación Estrat POA 2020'!#REF!)</f>
        <v>#REF!</v>
      </c>
      <c r="AM10" s="564" t="e">
        <f>AG10+AI10+AK10</f>
        <v>#REF!</v>
      </c>
      <c r="AN10" s="564" t="e">
        <f>AH10+AJ10+AL10</f>
        <v>#REF!</v>
      </c>
      <c r="AO10" s="572" t="e">
        <f>O10+W10+AE10+AM10</f>
        <v>#REF!</v>
      </c>
      <c r="AP10" s="572" t="e">
        <f>P10+X10+AF10+AN10</f>
        <v>#REF!</v>
      </c>
      <c r="AQ10" s="538">
        <v>1</v>
      </c>
    </row>
    <row r="11" spans="1:43" ht="112.5" customHeight="1">
      <c r="A11" s="511"/>
      <c r="B11" s="575"/>
      <c r="C11" s="626"/>
      <c r="D11" s="568"/>
      <c r="E11" s="628"/>
      <c r="F11" s="619"/>
      <c r="G11" s="62" t="s">
        <v>312</v>
      </c>
      <c r="H11" s="619"/>
      <c r="I11" s="624"/>
      <c r="J11" s="624"/>
      <c r="K11" s="624"/>
      <c r="L11" s="624"/>
      <c r="M11" s="624"/>
      <c r="N11" s="624"/>
      <c r="O11" s="629"/>
      <c r="P11" s="629"/>
      <c r="Q11" s="624"/>
      <c r="R11" s="624"/>
      <c r="S11" s="624"/>
      <c r="T11" s="624"/>
      <c r="U11" s="624"/>
      <c r="V11" s="624"/>
      <c r="W11" s="629"/>
      <c r="X11" s="629"/>
      <c r="Y11" s="624"/>
      <c r="Z11" s="624"/>
      <c r="AA11" s="624"/>
      <c r="AB11" s="624"/>
      <c r="AC11" s="624"/>
      <c r="AD11" s="624"/>
      <c r="AE11" s="629"/>
      <c r="AF11" s="629"/>
      <c r="AG11" s="624"/>
      <c r="AH11" s="624"/>
      <c r="AI11" s="624"/>
      <c r="AJ11" s="624"/>
      <c r="AK11" s="624"/>
      <c r="AL11" s="624"/>
      <c r="AM11" s="629"/>
      <c r="AN11" s="629"/>
      <c r="AO11" s="596"/>
      <c r="AP11" s="596"/>
      <c r="AQ11" s="539"/>
    </row>
    <row r="12" spans="1:43" ht="115.5" customHeight="1">
      <c r="A12" s="511"/>
      <c r="B12" s="575"/>
      <c r="C12" s="626"/>
      <c r="D12" s="568"/>
      <c r="E12" s="628"/>
      <c r="F12" s="619"/>
      <c r="G12" s="62" t="s">
        <v>313</v>
      </c>
      <c r="H12" s="619"/>
      <c r="I12" s="571"/>
      <c r="J12" s="571"/>
      <c r="K12" s="571"/>
      <c r="L12" s="571"/>
      <c r="M12" s="571"/>
      <c r="N12" s="571"/>
      <c r="O12" s="565"/>
      <c r="P12" s="565"/>
      <c r="Q12" s="571"/>
      <c r="R12" s="571"/>
      <c r="S12" s="571"/>
      <c r="T12" s="571"/>
      <c r="U12" s="571"/>
      <c r="V12" s="571"/>
      <c r="W12" s="565"/>
      <c r="X12" s="565"/>
      <c r="Y12" s="571"/>
      <c r="Z12" s="571"/>
      <c r="AA12" s="571"/>
      <c r="AB12" s="571"/>
      <c r="AC12" s="571"/>
      <c r="AD12" s="571"/>
      <c r="AE12" s="565"/>
      <c r="AF12" s="565"/>
      <c r="AG12" s="571"/>
      <c r="AH12" s="571"/>
      <c r="AI12" s="571"/>
      <c r="AJ12" s="571"/>
      <c r="AK12" s="571"/>
      <c r="AL12" s="571"/>
      <c r="AM12" s="565"/>
      <c r="AN12" s="565"/>
      <c r="AO12" s="573"/>
      <c r="AP12" s="573"/>
      <c r="AQ12" s="540"/>
    </row>
    <row r="13" spans="1:43" ht="69">
      <c r="A13" s="511"/>
      <c r="B13" s="575"/>
      <c r="C13" s="626"/>
      <c r="D13" s="545" t="s">
        <v>88</v>
      </c>
      <c r="E13" s="569" t="s">
        <v>89</v>
      </c>
      <c r="F13" s="544" t="s">
        <v>90</v>
      </c>
      <c r="G13" s="55" t="s">
        <v>229</v>
      </c>
      <c r="H13" s="544" t="s">
        <v>13</v>
      </c>
      <c r="I13" s="570">
        <v>0</v>
      </c>
      <c r="J13" s="570">
        <v>0</v>
      </c>
      <c r="K13" s="570">
        <v>0</v>
      </c>
      <c r="L13" s="570">
        <v>0</v>
      </c>
      <c r="M13" s="570">
        <v>0</v>
      </c>
      <c r="N13" s="570">
        <v>0</v>
      </c>
      <c r="O13" s="564">
        <f>I13+K13+M13</f>
        <v>0</v>
      </c>
      <c r="P13" s="564">
        <f>J13+L13+N13</f>
        <v>0</v>
      </c>
      <c r="Q13" s="570">
        <v>0</v>
      </c>
      <c r="R13" s="570">
        <v>0</v>
      </c>
      <c r="S13" s="570">
        <v>0</v>
      </c>
      <c r="T13" s="570">
        <v>0</v>
      </c>
      <c r="U13" s="570">
        <v>0</v>
      </c>
      <c r="V13" s="570">
        <v>0</v>
      </c>
      <c r="W13" s="564">
        <f>Q13+S13+U13</f>
        <v>0</v>
      </c>
      <c r="X13" s="564">
        <f>R13+T13+V13</f>
        <v>0</v>
      </c>
      <c r="Y13" s="570">
        <v>0</v>
      </c>
      <c r="Z13" s="633">
        <v>0</v>
      </c>
      <c r="AA13" s="570">
        <v>1</v>
      </c>
      <c r="AB13" s="633">
        <v>0</v>
      </c>
      <c r="AC13" s="570">
        <v>0</v>
      </c>
      <c r="AD13" s="633">
        <v>0</v>
      </c>
      <c r="AE13" s="564">
        <f>Y13+AA13+AC13</f>
        <v>1</v>
      </c>
      <c r="AF13" s="564">
        <f>Z13+AB13+AD13</f>
        <v>0</v>
      </c>
      <c r="AG13" s="630" t="e">
        <f>SUM(#REF!)</f>
        <v>#REF!</v>
      </c>
      <c r="AH13" s="630" t="e">
        <f>SUM(#REF!)</f>
        <v>#REF!</v>
      </c>
      <c r="AI13" s="630" t="e">
        <f>SUM(#REF!)</f>
        <v>#REF!</v>
      </c>
      <c r="AJ13" s="630" t="e">
        <f>SUM(#REF!)</f>
        <v>#REF!</v>
      </c>
      <c r="AK13" s="630" t="e">
        <f>SUM(#REF!)</f>
        <v>#REF!</v>
      </c>
      <c r="AL13" s="630" t="e">
        <f>SUM(#REF!)</f>
        <v>#REF!</v>
      </c>
      <c r="AM13" s="564" t="e">
        <f>AG13+AI13+AK13</f>
        <v>#REF!</v>
      </c>
      <c r="AN13" s="564" t="e">
        <f>AH13+AJ13+AL13</f>
        <v>#REF!</v>
      </c>
      <c r="AO13" s="572" t="e">
        <f>O13+W13+AE13+AM13</f>
        <v>#REF!</v>
      </c>
      <c r="AP13" s="572" t="e">
        <f>P13+X13+AF13+AN13</f>
        <v>#REF!</v>
      </c>
      <c r="AQ13" s="538" t="e">
        <f>IF(AND(AP13&gt;0,AO13&gt;0),AP13/AO13,0)</f>
        <v>#REF!</v>
      </c>
    </row>
    <row r="14" spans="1:43" ht="80.25" customHeight="1">
      <c r="A14" s="511"/>
      <c r="B14" s="575"/>
      <c r="C14" s="627"/>
      <c r="D14" s="545"/>
      <c r="E14" s="553"/>
      <c r="F14" s="545"/>
      <c r="G14" s="55" t="s">
        <v>91</v>
      </c>
      <c r="H14" s="544"/>
      <c r="I14" s="571"/>
      <c r="J14" s="571"/>
      <c r="K14" s="571"/>
      <c r="L14" s="571"/>
      <c r="M14" s="571"/>
      <c r="N14" s="571"/>
      <c r="O14" s="565"/>
      <c r="P14" s="565"/>
      <c r="Q14" s="571"/>
      <c r="R14" s="571"/>
      <c r="S14" s="571"/>
      <c r="T14" s="571"/>
      <c r="U14" s="571"/>
      <c r="V14" s="571"/>
      <c r="W14" s="565"/>
      <c r="X14" s="565"/>
      <c r="Y14" s="571"/>
      <c r="Z14" s="634"/>
      <c r="AA14" s="571"/>
      <c r="AB14" s="634"/>
      <c r="AC14" s="571"/>
      <c r="AD14" s="634"/>
      <c r="AE14" s="565"/>
      <c r="AF14" s="565"/>
      <c r="AG14" s="632"/>
      <c r="AH14" s="632"/>
      <c r="AI14" s="632"/>
      <c r="AJ14" s="632"/>
      <c r="AK14" s="632"/>
      <c r="AL14" s="632"/>
      <c r="AM14" s="565"/>
      <c r="AN14" s="565"/>
      <c r="AO14" s="573"/>
      <c r="AP14" s="573"/>
      <c r="AQ14" s="540"/>
    </row>
    <row r="15" spans="1:43" ht="64.5" customHeight="1">
      <c r="A15" s="511"/>
      <c r="B15" s="614" t="s">
        <v>371</v>
      </c>
      <c r="C15" s="625" t="s">
        <v>85</v>
      </c>
      <c r="D15" s="631" t="s">
        <v>293</v>
      </c>
      <c r="E15" s="628" t="s">
        <v>314</v>
      </c>
      <c r="F15" s="619" t="s">
        <v>315</v>
      </c>
      <c r="G15" s="55" t="s">
        <v>93</v>
      </c>
      <c r="H15" s="544" t="s">
        <v>13</v>
      </c>
      <c r="I15" s="570">
        <v>0</v>
      </c>
      <c r="J15" s="570">
        <v>0</v>
      </c>
      <c r="K15" s="570">
        <v>0</v>
      </c>
      <c r="L15" s="570">
        <v>0</v>
      </c>
      <c r="M15" s="570">
        <v>0</v>
      </c>
      <c r="N15" s="570">
        <v>0</v>
      </c>
      <c r="O15" s="564">
        <f>I15+K15+M15</f>
        <v>0</v>
      </c>
      <c r="P15" s="564">
        <f>J15+L15+N15</f>
        <v>0</v>
      </c>
      <c r="Q15" s="570">
        <v>0</v>
      </c>
      <c r="R15" s="570">
        <v>0</v>
      </c>
      <c r="S15" s="570">
        <v>0</v>
      </c>
      <c r="T15" s="570">
        <v>0</v>
      </c>
      <c r="U15" s="570">
        <v>0</v>
      </c>
      <c r="V15" s="570">
        <v>0</v>
      </c>
      <c r="W15" s="564">
        <f>Q15+S15+U15</f>
        <v>0</v>
      </c>
      <c r="X15" s="564">
        <f>R15+T15+V15</f>
        <v>0</v>
      </c>
      <c r="Y15" s="570">
        <v>0</v>
      </c>
      <c r="Z15" s="633">
        <v>0</v>
      </c>
      <c r="AA15" s="570">
        <v>0</v>
      </c>
      <c r="AB15" s="633">
        <v>0</v>
      </c>
      <c r="AC15" s="570">
        <v>0</v>
      </c>
      <c r="AD15" s="633">
        <v>0</v>
      </c>
      <c r="AE15" s="564">
        <f>Y15+AA15+AC15</f>
        <v>0</v>
      </c>
      <c r="AF15" s="564">
        <f>Z15+AB15+AD15</f>
        <v>0</v>
      </c>
      <c r="AG15" s="630" t="e">
        <f>SUM(#REF!)</f>
        <v>#REF!</v>
      </c>
      <c r="AH15" s="630" t="e">
        <f>SUM(#REF!)</f>
        <v>#REF!</v>
      </c>
      <c r="AI15" s="630" t="e">
        <f>SUM(#REF!)</f>
        <v>#REF!</v>
      </c>
      <c r="AJ15" s="630" t="e">
        <f>SUM(#REF!)</f>
        <v>#REF!</v>
      </c>
      <c r="AK15" s="630" t="e">
        <f>SUM(#REF!)</f>
        <v>#REF!</v>
      </c>
      <c r="AL15" s="630" t="e">
        <f>SUM(#REF!)</f>
        <v>#REF!</v>
      </c>
      <c r="AM15" s="564" t="e">
        <f>AG15+AI15+AK15</f>
        <v>#REF!</v>
      </c>
      <c r="AN15" s="564" t="e">
        <f>AH15+AJ15+AL15</f>
        <v>#REF!</v>
      </c>
      <c r="AO15" s="572" t="e">
        <f>O15+W15+AE15+AM15</f>
        <v>#REF!</v>
      </c>
      <c r="AP15" s="572" t="e">
        <f>P15+X15+AF15+AN15</f>
        <v>#REF!</v>
      </c>
      <c r="AQ15" s="538" t="e">
        <f>IF(AND(AP15&gt;0,AO15&gt;0),AP15/AO15,0)</f>
        <v>#REF!</v>
      </c>
    </row>
    <row r="16" spans="1:43" ht="112.5" customHeight="1">
      <c r="A16" s="511"/>
      <c r="B16" s="615"/>
      <c r="C16" s="626"/>
      <c r="D16" s="631"/>
      <c r="E16" s="628"/>
      <c r="F16" s="619"/>
      <c r="G16" s="55" t="s">
        <v>94</v>
      </c>
      <c r="H16" s="545"/>
      <c r="I16" s="624"/>
      <c r="J16" s="624"/>
      <c r="K16" s="624"/>
      <c r="L16" s="624"/>
      <c r="M16" s="624"/>
      <c r="N16" s="624"/>
      <c r="O16" s="629"/>
      <c r="P16" s="629"/>
      <c r="Q16" s="624"/>
      <c r="R16" s="624"/>
      <c r="S16" s="624"/>
      <c r="T16" s="624"/>
      <c r="U16" s="624"/>
      <c r="V16" s="624"/>
      <c r="W16" s="629"/>
      <c r="X16" s="629"/>
      <c r="Y16" s="624"/>
      <c r="Z16" s="635"/>
      <c r="AA16" s="624"/>
      <c r="AB16" s="635"/>
      <c r="AC16" s="624"/>
      <c r="AD16" s="635"/>
      <c r="AE16" s="629"/>
      <c r="AF16" s="629"/>
      <c r="AG16" s="636"/>
      <c r="AH16" s="636"/>
      <c r="AI16" s="636"/>
      <c r="AJ16" s="636"/>
      <c r="AK16" s="636"/>
      <c r="AL16" s="636"/>
      <c r="AM16" s="629"/>
      <c r="AN16" s="629"/>
      <c r="AO16" s="596"/>
      <c r="AP16" s="596"/>
      <c r="AQ16" s="539"/>
    </row>
    <row r="17" spans="1:43" ht="47.25" customHeight="1">
      <c r="A17" s="511"/>
      <c r="B17" s="615"/>
      <c r="C17" s="626"/>
      <c r="D17" s="631"/>
      <c r="E17" s="628"/>
      <c r="F17" s="619"/>
      <c r="G17" s="55" t="s">
        <v>95</v>
      </c>
      <c r="H17" s="545"/>
      <c r="I17" s="624"/>
      <c r="J17" s="624"/>
      <c r="K17" s="624"/>
      <c r="L17" s="624"/>
      <c r="M17" s="624"/>
      <c r="N17" s="624"/>
      <c r="O17" s="629"/>
      <c r="P17" s="629"/>
      <c r="Q17" s="624"/>
      <c r="R17" s="624"/>
      <c r="S17" s="624"/>
      <c r="T17" s="624"/>
      <c r="U17" s="624"/>
      <c r="V17" s="624"/>
      <c r="W17" s="629"/>
      <c r="X17" s="629"/>
      <c r="Y17" s="624"/>
      <c r="Z17" s="635"/>
      <c r="AA17" s="624"/>
      <c r="AB17" s="635"/>
      <c r="AC17" s="624"/>
      <c r="AD17" s="635"/>
      <c r="AE17" s="629"/>
      <c r="AF17" s="629"/>
      <c r="AG17" s="636"/>
      <c r="AH17" s="636"/>
      <c r="AI17" s="636"/>
      <c r="AJ17" s="636"/>
      <c r="AK17" s="636"/>
      <c r="AL17" s="636"/>
      <c r="AM17" s="629"/>
      <c r="AN17" s="629"/>
      <c r="AO17" s="596"/>
      <c r="AP17" s="596"/>
      <c r="AQ17" s="539"/>
    </row>
    <row r="18" spans="1:43" ht="76.5" customHeight="1">
      <c r="A18" s="511"/>
      <c r="B18" s="615"/>
      <c r="C18" s="626"/>
      <c r="D18" s="631"/>
      <c r="E18" s="628"/>
      <c r="F18" s="619"/>
      <c r="G18" s="55" t="s">
        <v>96</v>
      </c>
      <c r="H18" s="545"/>
      <c r="I18" s="624"/>
      <c r="J18" s="624"/>
      <c r="K18" s="624"/>
      <c r="L18" s="624"/>
      <c r="M18" s="624"/>
      <c r="N18" s="624"/>
      <c r="O18" s="629"/>
      <c r="P18" s="629"/>
      <c r="Q18" s="624"/>
      <c r="R18" s="624"/>
      <c r="S18" s="624"/>
      <c r="T18" s="624"/>
      <c r="U18" s="624"/>
      <c r="V18" s="624"/>
      <c r="W18" s="629"/>
      <c r="X18" s="629"/>
      <c r="Y18" s="624"/>
      <c r="Z18" s="635"/>
      <c r="AA18" s="624"/>
      <c r="AB18" s="635"/>
      <c r="AC18" s="624"/>
      <c r="AD18" s="635"/>
      <c r="AE18" s="629"/>
      <c r="AF18" s="629"/>
      <c r="AG18" s="636"/>
      <c r="AH18" s="636"/>
      <c r="AI18" s="636"/>
      <c r="AJ18" s="636"/>
      <c r="AK18" s="636"/>
      <c r="AL18" s="636"/>
      <c r="AM18" s="629"/>
      <c r="AN18" s="629"/>
      <c r="AO18" s="596"/>
      <c r="AP18" s="596"/>
      <c r="AQ18" s="539"/>
    </row>
    <row r="19" spans="1:43" ht="96" customHeight="1">
      <c r="A19" s="511"/>
      <c r="B19" s="615"/>
      <c r="C19" s="626"/>
      <c r="D19" s="631"/>
      <c r="E19" s="628"/>
      <c r="F19" s="619"/>
      <c r="G19" s="55" t="s">
        <v>97</v>
      </c>
      <c r="H19" s="55" t="s">
        <v>385</v>
      </c>
      <c r="I19" s="571"/>
      <c r="J19" s="571"/>
      <c r="K19" s="571"/>
      <c r="L19" s="571"/>
      <c r="M19" s="571"/>
      <c r="N19" s="571"/>
      <c r="O19" s="565"/>
      <c r="P19" s="565"/>
      <c r="Q19" s="571"/>
      <c r="R19" s="571"/>
      <c r="S19" s="571"/>
      <c r="T19" s="571"/>
      <c r="U19" s="571"/>
      <c r="V19" s="571"/>
      <c r="W19" s="565"/>
      <c r="X19" s="565"/>
      <c r="Y19" s="571"/>
      <c r="Z19" s="634"/>
      <c r="AA19" s="571"/>
      <c r="AB19" s="634"/>
      <c r="AC19" s="571"/>
      <c r="AD19" s="634"/>
      <c r="AE19" s="565"/>
      <c r="AF19" s="565"/>
      <c r="AG19" s="632"/>
      <c r="AH19" s="632"/>
      <c r="AI19" s="632"/>
      <c r="AJ19" s="632"/>
      <c r="AK19" s="632"/>
      <c r="AL19" s="632"/>
      <c r="AM19" s="565"/>
      <c r="AN19" s="565"/>
      <c r="AO19" s="573"/>
      <c r="AP19" s="573"/>
      <c r="AQ19" s="540"/>
    </row>
    <row r="20" spans="1:43" ht="69">
      <c r="A20" s="511"/>
      <c r="B20" s="615"/>
      <c r="C20" s="626"/>
      <c r="D20" s="545" t="s">
        <v>294</v>
      </c>
      <c r="E20" s="569" t="s">
        <v>98</v>
      </c>
      <c r="F20" s="544" t="s">
        <v>99</v>
      </c>
      <c r="G20" s="55" t="s">
        <v>388</v>
      </c>
      <c r="H20" s="544" t="s">
        <v>13</v>
      </c>
      <c r="I20" s="570">
        <v>0</v>
      </c>
      <c r="J20" s="570">
        <v>0</v>
      </c>
      <c r="K20" s="570">
        <v>0</v>
      </c>
      <c r="L20" s="570">
        <v>0</v>
      </c>
      <c r="M20" s="570">
        <v>0</v>
      </c>
      <c r="N20" s="570">
        <v>0</v>
      </c>
      <c r="O20" s="564">
        <f>I20+K20+M20</f>
        <v>0</v>
      </c>
      <c r="P20" s="564">
        <f>J20+L20+N20</f>
        <v>0</v>
      </c>
      <c r="Q20" s="570">
        <v>0</v>
      </c>
      <c r="R20" s="570">
        <v>0</v>
      </c>
      <c r="S20" s="570">
        <v>0</v>
      </c>
      <c r="T20" s="570">
        <v>0</v>
      </c>
      <c r="U20" s="570">
        <v>0</v>
      </c>
      <c r="V20" s="570">
        <v>0</v>
      </c>
      <c r="W20" s="564">
        <f>Q20+S20+U20</f>
        <v>0</v>
      </c>
      <c r="X20" s="564">
        <f>R20+T20+V20</f>
        <v>0</v>
      </c>
      <c r="Y20" s="570">
        <v>0</v>
      </c>
      <c r="Z20" s="633">
        <v>0</v>
      </c>
      <c r="AA20" s="570">
        <v>0</v>
      </c>
      <c r="AB20" s="633">
        <v>0</v>
      </c>
      <c r="AC20" s="570">
        <v>0</v>
      </c>
      <c r="AD20" s="633">
        <v>0</v>
      </c>
      <c r="AE20" s="564">
        <f>Y20+AA20+AC20</f>
        <v>0</v>
      </c>
      <c r="AF20" s="564">
        <f>Z20+AB20+AD20</f>
        <v>0</v>
      </c>
      <c r="AG20" s="630" t="e">
        <f>SUM(#REF!)</f>
        <v>#REF!</v>
      </c>
      <c r="AH20" s="630" t="e">
        <f>SUM(#REF!)</f>
        <v>#REF!</v>
      </c>
      <c r="AI20" s="630" t="e">
        <f>SUM(#REF!)</f>
        <v>#REF!</v>
      </c>
      <c r="AJ20" s="630" t="e">
        <f>SUM(#REF!)</f>
        <v>#REF!</v>
      </c>
      <c r="AK20" s="630" t="e">
        <f>SUM(#REF!)</f>
        <v>#REF!</v>
      </c>
      <c r="AL20" s="630" t="e">
        <f>SUM(#REF!)</f>
        <v>#REF!</v>
      </c>
      <c r="AM20" s="564" t="e">
        <f>AG20+AI20+AK20</f>
        <v>#REF!</v>
      </c>
      <c r="AN20" s="564" t="e">
        <f>AH20+AJ20+AL20</f>
        <v>#REF!</v>
      </c>
      <c r="AO20" s="572" t="e">
        <f>O20+W20+AE20+AM20</f>
        <v>#REF!</v>
      </c>
      <c r="AP20" s="572" t="e">
        <f>P20+X20+AF20+AN20</f>
        <v>#REF!</v>
      </c>
      <c r="AQ20" s="538" t="e">
        <f>IF(AND(AP20&gt;0,AO20&gt;0),AP20/AO20,0)</f>
        <v>#REF!</v>
      </c>
    </row>
    <row r="21" spans="1:43" ht="89.25" customHeight="1">
      <c r="A21" s="512"/>
      <c r="B21" s="616"/>
      <c r="C21" s="627"/>
      <c r="D21" s="545"/>
      <c r="E21" s="553"/>
      <c r="F21" s="545"/>
      <c r="G21" s="101" t="s">
        <v>419</v>
      </c>
      <c r="H21" s="545"/>
      <c r="I21" s="571"/>
      <c r="J21" s="571"/>
      <c r="K21" s="571"/>
      <c r="L21" s="571"/>
      <c r="M21" s="571"/>
      <c r="N21" s="571"/>
      <c r="O21" s="565"/>
      <c r="P21" s="565"/>
      <c r="Q21" s="571"/>
      <c r="R21" s="571"/>
      <c r="S21" s="571"/>
      <c r="T21" s="571"/>
      <c r="U21" s="571"/>
      <c r="V21" s="571"/>
      <c r="W21" s="565"/>
      <c r="X21" s="565"/>
      <c r="Y21" s="571"/>
      <c r="Z21" s="634"/>
      <c r="AA21" s="571"/>
      <c r="AB21" s="634"/>
      <c r="AC21" s="571"/>
      <c r="AD21" s="634"/>
      <c r="AE21" s="565"/>
      <c r="AF21" s="565"/>
      <c r="AG21" s="632"/>
      <c r="AH21" s="632"/>
      <c r="AI21" s="632"/>
      <c r="AJ21" s="632"/>
      <c r="AK21" s="632"/>
      <c r="AL21" s="632"/>
      <c r="AM21" s="565"/>
      <c r="AN21" s="565"/>
      <c r="AO21" s="573"/>
      <c r="AP21" s="573"/>
      <c r="AQ21" s="540"/>
    </row>
    <row r="22" spans="1:43" ht="18">
      <c r="A22" s="523" t="s">
        <v>377</v>
      </c>
      <c r="B22" s="524"/>
      <c r="C22" s="524"/>
      <c r="D22" s="524"/>
      <c r="E22" s="524"/>
      <c r="F22" s="524"/>
      <c r="G22" s="524"/>
      <c r="H22" s="524"/>
      <c r="I22" s="524"/>
      <c r="J22" s="524"/>
      <c r="K22" s="524"/>
      <c r="L22" s="524"/>
      <c r="M22" s="524"/>
      <c r="N22" s="524"/>
      <c r="O22" s="524"/>
      <c r="P22" s="524"/>
      <c r="Q22" s="524"/>
      <c r="R22" s="524"/>
      <c r="S22" s="524"/>
      <c r="T22" s="524"/>
      <c r="U22" s="524"/>
      <c r="V22" s="524"/>
      <c r="W22" s="524"/>
      <c r="X22" s="524"/>
      <c r="Y22" s="524"/>
      <c r="Z22" s="524"/>
      <c r="AA22" s="524"/>
      <c r="AB22" s="524"/>
      <c r="AC22" s="524"/>
      <c r="AD22" s="524"/>
      <c r="AE22" s="524"/>
      <c r="AF22" s="524"/>
      <c r="AG22" s="524"/>
      <c r="AH22" s="524"/>
      <c r="AI22" s="524"/>
      <c r="AJ22" s="524"/>
      <c r="AK22" s="524"/>
      <c r="AL22" s="524"/>
      <c r="AM22" s="524"/>
      <c r="AN22" s="524"/>
      <c r="AO22" s="524"/>
      <c r="AP22" s="525"/>
      <c r="AQ22" s="26" t="e">
        <f>AVERAGE(AQ9:AQ21)</f>
        <v>#REF!</v>
      </c>
    </row>
    <row r="23" spans="1:43" ht="17.25">
      <c r="A23" s="7"/>
      <c r="B23" s="7"/>
      <c r="C23" s="13"/>
      <c r="D23" s="7"/>
      <c r="E23" s="7"/>
      <c r="F23" s="7"/>
      <c r="G23" s="7"/>
      <c r="H23" s="8"/>
    </row>
    <row r="24" spans="1:43" ht="13.5" customHeight="1">
      <c r="A24" s="526" t="s">
        <v>185</v>
      </c>
      <c r="B24" s="527"/>
      <c r="C24" s="527"/>
      <c r="D24" s="527"/>
      <c r="E24" s="527"/>
      <c r="F24" s="527"/>
      <c r="G24" s="527"/>
      <c r="H24" s="527"/>
    </row>
    <row r="25" spans="1:43" ht="15" customHeight="1">
      <c r="A25" s="527"/>
      <c r="B25" s="527"/>
      <c r="C25" s="527"/>
      <c r="D25" s="527"/>
      <c r="E25" s="527"/>
      <c r="F25" s="527"/>
      <c r="G25" s="527"/>
      <c r="H25" s="527"/>
    </row>
    <row r="26" spans="1:43" ht="17.25">
      <c r="A26" s="7"/>
      <c r="B26" s="528"/>
      <c r="C26" s="528"/>
      <c r="D26" s="528"/>
      <c r="E26" s="528"/>
      <c r="F26" s="528"/>
      <c r="G26" s="528"/>
      <c r="H26" s="528"/>
    </row>
    <row r="27" spans="1:43" ht="17.25">
      <c r="A27" s="7"/>
      <c r="B27" s="7"/>
      <c r="C27" s="13"/>
      <c r="D27" s="7"/>
      <c r="E27" s="7"/>
      <c r="F27" s="7"/>
      <c r="G27" s="7"/>
      <c r="H27" s="8"/>
    </row>
    <row r="28" spans="1:43" ht="17.25">
      <c r="A28" s="517" t="s">
        <v>413</v>
      </c>
      <c r="B28" s="518"/>
      <c r="C28" s="518"/>
      <c r="D28" s="7"/>
      <c r="E28" s="7"/>
      <c r="F28" s="519" t="s">
        <v>372</v>
      </c>
      <c r="G28" s="520" t="s">
        <v>391</v>
      </c>
      <c r="H28" s="520"/>
    </row>
    <row r="29" spans="1:43" ht="17.25">
      <c r="A29" s="7"/>
      <c r="B29" s="7"/>
      <c r="C29" s="13"/>
      <c r="D29" s="7"/>
      <c r="E29" s="7"/>
      <c r="F29" s="519"/>
      <c r="G29" s="521" t="s">
        <v>382</v>
      </c>
      <c r="H29" s="522"/>
    </row>
    <row r="30" spans="1:43" ht="13.5" customHeight="1">
      <c r="A30" s="7"/>
      <c r="B30" s="7"/>
      <c r="C30" s="13"/>
      <c r="D30" s="7"/>
      <c r="E30" s="7"/>
      <c r="F30" s="7"/>
      <c r="G30" s="7"/>
      <c r="H30" s="8"/>
    </row>
    <row r="31" spans="1:43" ht="15" customHeight="1">
      <c r="A31" s="7"/>
      <c r="B31" s="7"/>
      <c r="C31" s="13"/>
      <c r="D31" s="7"/>
      <c r="E31" s="7"/>
      <c r="F31" s="7"/>
      <c r="G31" s="7"/>
      <c r="H31" s="8"/>
    </row>
    <row r="32" spans="1:43" ht="17.25">
      <c r="A32" s="7"/>
      <c r="B32" s="7"/>
      <c r="C32" s="13"/>
      <c r="D32" s="7"/>
      <c r="E32" s="7"/>
      <c r="F32" s="7"/>
      <c r="G32" s="7"/>
      <c r="H32" s="8"/>
    </row>
    <row r="33" spans="1:8" ht="15" customHeight="1">
      <c r="A33" s="7"/>
      <c r="B33" s="7"/>
      <c r="C33" s="13"/>
      <c r="D33" s="516" t="s">
        <v>392</v>
      </c>
      <c r="E33" s="516"/>
      <c r="F33" s="516"/>
      <c r="G33" s="516"/>
      <c r="H33" s="7"/>
    </row>
    <row r="34" spans="1:8" ht="15" customHeight="1">
      <c r="A34" s="7"/>
      <c r="B34" s="7"/>
      <c r="C34" s="13"/>
      <c r="D34" s="7"/>
      <c r="E34" s="7"/>
      <c r="F34" s="8"/>
      <c r="G34" s="7"/>
      <c r="H34" s="7"/>
    </row>
    <row r="35" spans="1:8" ht="15" customHeight="1">
      <c r="A35" s="7"/>
      <c r="B35" s="7"/>
      <c r="C35" s="13"/>
      <c r="D35" s="516" t="s">
        <v>383</v>
      </c>
      <c r="E35" s="516"/>
      <c r="F35" s="516"/>
      <c r="G35" s="516"/>
      <c r="H35" s="7"/>
    </row>
    <row r="36" spans="1:8" ht="15" customHeight="1">
      <c r="A36" s="7"/>
      <c r="B36" s="7"/>
      <c r="C36" s="13"/>
      <c r="D36" s="7"/>
      <c r="E36" s="7"/>
      <c r="F36" s="8"/>
      <c r="G36" s="7"/>
      <c r="H36" s="7"/>
    </row>
    <row r="37" spans="1:8" ht="15" customHeight="1">
      <c r="A37" s="7"/>
      <c r="B37" s="7"/>
      <c r="C37" s="13"/>
      <c r="D37" s="516" t="s">
        <v>384</v>
      </c>
      <c r="E37" s="516"/>
      <c r="F37" s="516"/>
      <c r="G37" s="516"/>
      <c r="H37" s="7"/>
    </row>
  </sheetData>
  <sheetProtection password="DEE6" sheet="1" objects="1" scenarios="1"/>
  <mergeCells count="207">
    <mergeCell ref="D37:G37"/>
    <mergeCell ref="A28:C28"/>
    <mergeCell ref="F28:F29"/>
    <mergeCell ref="G28:H28"/>
    <mergeCell ref="G29:H29"/>
    <mergeCell ref="D33:G33"/>
    <mergeCell ref="D35:G35"/>
    <mergeCell ref="A22:AP22"/>
    <mergeCell ref="A24:H25"/>
    <mergeCell ref="B26:H26"/>
    <mergeCell ref="AN20:AN21"/>
    <mergeCell ref="AO20:AO21"/>
    <mergeCell ref="AP20:AP21"/>
    <mergeCell ref="AQ20:AQ21"/>
    <mergeCell ref="AH20:AH21"/>
    <mergeCell ref="AI20:AI21"/>
    <mergeCell ref="AJ20:AJ21"/>
    <mergeCell ref="AK20:AK21"/>
    <mergeCell ref="AL20:AL21"/>
    <mergeCell ref="AM20:AM21"/>
    <mergeCell ref="AB20:AB21"/>
    <mergeCell ref="AC20:AC21"/>
    <mergeCell ref="AD20:AD21"/>
    <mergeCell ref="AE20:AE21"/>
    <mergeCell ref="AF20:AF21"/>
    <mergeCell ref="AG20:AG21"/>
    <mergeCell ref="V20:V21"/>
    <mergeCell ref="W20:W21"/>
    <mergeCell ref="X20:X21"/>
    <mergeCell ref="Y20:Y21"/>
    <mergeCell ref="Z20:Z21"/>
    <mergeCell ref="AA20:AA21"/>
    <mergeCell ref="P20:P21"/>
    <mergeCell ref="Q20:Q21"/>
    <mergeCell ref="R20:R21"/>
    <mergeCell ref="S20:S21"/>
    <mergeCell ref="T20:T21"/>
    <mergeCell ref="U20:U21"/>
    <mergeCell ref="J20:J21"/>
    <mergeCell ref="K20:K21"/>
    <mergeCell ref="L20:L21"/>
    <mergeCell ref="M20:M21"/>
    <mergeCell ref="N20:N21"/>
    <mergeCell ref="O20:O21"/>
    <mergeCell ref="AM15:AM19"/>
    <mergeCell ref="AN15:AN19"/>
    <mergeCell ref="AO15:AO19"/>
    <mergeCell ref="AP15:AP19"/>
    <mergeCell ref="AQ15:AQ19"/>
    <mergeCell ref="D20:D21"/>
    <mergeCell ref="E20:E21"/>
    <mergeCell ref="F20:F21"/>
    <mergeCell ref="H20:H21"/>
    <mergeCell ref="I20:I21"/>
    <mergeCell ref="AG15:AG19"/>
    <mergeCell ref="AH15:AH19"/>
    <mergeCell ref="AI15:AI19"/>
    <mergeCell ref="AJ15:AJ19"/>
    <mergeCell ref="AK15:AK19"/>
    <mergeCell ref="AL15:AL19"/>
    <mergeCell ref="AA15:AA19"/>
    <mergeCell ref="AB15:AB19"/>
    <mergeCell ref="AC15:AC19"/>
    <mergeCell ref="AD15:AD19"/>
    <mergeCell ref="AE15:AE19"/>
    <mergeCell ref="AF15:AF19"/>
    <mergeCell ref="U15:U19"/>
    <mergeCell ref="V15:V19"/>
    <mergeCell ref="O13:O14"/>
    <mergeCell ref="W15:W19"/>
    <mergeCell ref="X15:X19"/>
    <mergeCell ref="Y15:Y19"/>
    <mergeCell ref="Z15:Z19"/>
    <mergeCell ref="O15:O19"/>
    <mergeCell ref="P15:P19"/>
    <mergeCell ref="Q15:Q19"/>
    <mergeCell ref="R15:R19"/>
    <mergeCell ref="S15:S19"/>
    <mergeCell ref="T15:T19"/>
    <mergeCell ref="AN13:AN14"/>
    <mergeCell ref="AO13:AO14"/>
    <mergeCell ref="AP13:AP14"/>
    <mergeCell ref="AA13:AA14"/>
    <mergeCell ref="P13:P14"/>
    <mergeCell ref="Q13:Q14"/>
    <mergeCell ref="R13:R14"/>
    <mergeCell ref="S13:S14"/>
    <mergeCell ref="T13:T14"/>
    <mergeCell ref="U13:U14"/>
    <mergeCell ref="AQ13:AQ14"/>
    <mergeCell ref="B15:B21"/>
    <mergeCell ref="C15:C21"/>
    <mergeCell ref="D15:D19"/>
    <mergeCell ref="E15:E19"/>
    <mergeCell ref="F15:F19"/>
    <mergeCell ref="H15:H18"/>
    <mergeCell ref="AH13:AH14"/>
    <mergeCell ref="AI13:AI14"/>
    <mergeCell ref="AJ13:AJ14"/>
    <mergeCell ref="AK13:AK14"/>
    <mergeCell ref="AL13:AL14"/>
    <mergeCell ref="AM13:AM14"/>
    <mergeCell ref="AB13:AB14"/>
    <mergeCell ref="AC13:AC14"/>
    <mergeCell ref="AD13:AD14"/>
    <mergeCell ref="AE13:AE14"/>
    <mergeCell ref="AF13:AF14"/>
    <mergeCell ref="AG13:AG14"/>
    <mergeCell ref="V13:V14"/>
    <mergeCell ref="W13:W14"/>
    <mergeCell ref="X13:X14"/>
    <mergeCell ref="Y13:Y14"/>
    <mergeCell ref="Z13:Z14"/>
    <mergeCell ref="AM10:AM12"/>
    <mergeCell ref="AN10:AN12"/>
    <mergeCell ref="AO10:AO12"/>
    <mergeCell ref="AP10:AP12"/>
    <mergeCell ref="AQ10:AQ12"/>
    <mergeCell ref="D13:D14"/>
    <mergeCell ref="E13:E14"/>
    <mergeCell ref="F13:F14"/>
    <mergeCell ref="H13:H14"/>
    <mergeCell ref="I13:I14"/>
    <mergeCell ref="AG10:AG12"/>
    <mergeCell ref="AH10:AH12"/>
    <mergeCell ref="AI10:AI12"/>
    <mergeCell ref="AJ10:AJ12"/>
    <mergeCell ref="AK10:AK12"/>
    <mergeCell ref="AL10:AL12"/>
    <mergeCell ref="AA10:AA12"/>
    <mergeCell ref="AB10:AB12"/>
    <mergeCell ref="AC10:AC12"/>
    <mergeCell ref="AD10:AD12"/>
    <mergeCell ref="AE10:AE12"/>
    <mergeCell ref="AF10:AF12"/>
    <mergeCell ref="U10:U12"/>
    <mergeCell ref="V10:V12"/>
    <mergeCell ref="W10:W12"/>
    <mergeCell ref="X10:X12"/>
    <mergeCell ref="Y10:Y12"/>
    <mergeCell ref="Z10:Z12"/>
    <mergeCell ref="O10:O12"/>
    <mergeCell ref="P10:P12"/>
    <mergeCell ref="Q10:Q12"/>
    <mergeCell ref="R10:R12"/>
    <mergeCell ref="S10:S12"/>
    <mergeCell ref="T10:T12"/>
    <mergeCell ref="I10:I12"/>
    <mergeCell ref="J10:J12"/>
    <mergeCell ref="K10:K12"/>
    <mergeCell ref="L10:L12"/>
    <mergeCell ref="M10:M12"/>
    <mergeCell ref="N10:N12"/>
    <mergeCell ref="A9:A21"/>
    <mergeCell ref="B9:B14"/>
    <mergeCell ref="C9:C14"/>
    <mergeCell ref="D10:D12"/>
    <mergeCell ref="E10:E12"/>
    <mergeCell ref="F10:F12"/>
    <mergeCell ref="H10:H12"/>
    <mergeCell ref="I15:I19"/>
    <mergeCell ref="J15:J19"/>
    <mergeCell ref="K15:K19"/>
    <mergeCell ref="L15:L19"/>
    <mergeCell ref="M15:M19"/>
    <mergeCell ref="N15:N19"/>
    <mergeCell ref="J13:J14"/>
    <mergeCell ref="K13:K14"/>
    <mergeCell ref="L13:L14"/>
    <mergeCell ref="M13:M14"/>
    <mergeCell ref="N13:N14"/>
    <mergeCell ref="H5:H8"/>
    <mergeCell ref="I5:AN5"/>
    <mergeCell ref="AG7:AH7"/>
    <mergeCell ref="AI7:AJ7"/>
    <mergeCell ref="AK7:AL7"/>
    <mergeCell ref="AM7:AN7"/>
    <mergeCell ref="U7:V7"/>
    <mergeCell ref="W7:X7"/>
    <mergeCell ref="Y7:Z7"/>
    <mergeCell ref="AA7:AB7"/>
    <mergeCell ref="AC7:AD7"/>
    <mergeCell ref="AE7:AF7"/>
    <mergeCell ref="AO5:AO8"/>
    <mergeCell ref="AP5:AP8"/>
    <mergeCell ref="AQ5:AQ8"/>
    <mergeCell ref="I6:P6"/>
    <mergeCell ref="Q6:X6"/>
    <mergeCell ref="Y6:AF6"/>
    <mergeCell ref="AG6:AN6"/>
    <mergeCell ref="A1:C2"/>
    <mergeCell ref="D1:H1"/>
    <mergeCell ref="D2:H2"/>
    <mergeCell ref="AO4:AQ4"/>
    <mergeCell ref="A5:A8"/>
    <mergeCell ref="B5:B8"/>
    <mergeCell ref="C5:C8"/>
    <mergeCell ref="D5:D8"/>
    <mergeCell ref="E5:E8"/>
    <mergeCell ref="F5:F8"/>
    <mergeCell ref="I7:J7"/>
    <mergeCell ref="K7:L7"/>
    <mergeCell ref="M7:N7"/>
    <mergeCell ref="O7:P7"/>
    <mergeCell ref="Q7:R7"/>
    <mergeCell ref="S7:T7"/>
    <mergeCell ref="G5:G8"/>
  </mergeCells>
  <printOptions horizontalCentered="1"/>
  <pageMargins left="0.70866141732283472" right="0.70866141732283472" top="0.74803149606299213" bottom="0.74803149606299213" header="0.31496062992125984" footer="0.31496062992125984"/>
  <pageSetup scale="41" orientation="landscape" r:id="rId1"/>
  <headerFooter>
    <oddFooter>&amp;R&amp;P de &amp;N</oddFooter>
  </headerFooter>
  <rowBreaks count="2" manualBreakCount="2">
    <brk id="8" max="16383" man="1"/>
    <brk id="19"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Q39"/>
  <sheetViews>
    <sheetView showGridLines="0" topLeftCell="AC15" zoomScale="65" zoomScaleNormal="65" workbookViewId="0">
      <selection activeCell="AQ24" sqref="AQ24"/>
    </sheetView>
  </sheetViews>
  <sheetFormatPr baseColWidth="10" defaultColWidth="17.28515625" defaultRowHeight="15" customHeight="1"/>
  <cols>
    <col min="1" max="1" width="25.5703125" style="9" customWidth="1"/>
    <col min="2" max="2" width="23.7109375" style="9" customWidth="1"/>
    <col min="3" max="3" width="21.7109375" style="14" customWidth="1"/>
    <col min="4" max="4" width="42.140625" style="9" customWidth="1"/>
    <col min="5" max="5" width="23.28515625" style="9" customWidth="1"/>
    <col min="6" max="6" width="41.42578125" style="9" customWidth="1"/>
    <col min="7" max="7" width="51.5703125" style="9" customWidth="1"/>
    <col min="8" max="8" width="53.42578125" style="11" customWidth="1"/>
    <col min="9" max="9" width="18" style="5" bestFit="1" customWidth="1"/>
    <col min="10" max="14" width="17.42578125" style="5" bestFit="1" customWidth="1"/>
    <col min="15" max="15" width="19" style="5" bestFit="1" customWidth="1"/>
    <col min="16" max="17" width="17.42578125" style="5" bestFit="1" customWidth="1"/>
    <col min="18" max="18" width="17.28515625" style="5"/>
    <col min="19" max="19" width="17.42578125" style="5" bestFit="1" customWidth="1"/>
    <col min="20" max="20" width="17.28515625" style="5"/>
    <col min="21" max="21" width="17.42578125" style="5" bestFit="1" customWidth="1"/>
    <col min="22" max="22" width="17.28515625" style="5"/>
    <col min="23" max="23" width="19" style="5" bestFit="1" customWidth="1"/>
    <col min="24" max="25" width="17.42578125" style="5" bestFit="1" customWidth="1"/>
    <col min="26" max="26" width="17.28515625" style="5"/>
    <col min="27" max="27" width="17.42578125" style="5" bestFit="1" customWidth="1"/>
    <col min="28" max="28" width="17.28515625" style="5"/>
    <col min="29" max="29" width="17.42578125" style="5" bestFit="1" customWidth="1"/>
    <col min="30" max="30" width="17.28515625" style="5"/>
    <col min="31" max="31" width="19" style="5" bestFit="1" customWidth="1"/>
    <col min="32" max="33" width="17.42578125" style="5" bestFit="1" customWidth="1"/>
    <col min="34" max="34" width="17.28515625" style="5"/>
    <col min="35" max="35" width="17.42578125" style="5" bestFit="1" customWidth="1"/>
    <col min="36" max="36" width="17.28515625" style="5"/>
    <col min="37" max="37" width="17.42578125" style="5" bestFit="1" customWidth="1"/>
    <col min="38" max="38" width="17.28515625" style="5"/>
    <col min="39" max="39" width="19" style="5" bestFit="1" customWidth="1"/>
    <col min="40" max="40" width="17.42578125" style="5" bestFit="1" customWidth="1"/>
    <col min="41" max="41" width="19" style="5" bestFit="1" customWidth="1"/>
    <col min="42" max="42" width="17.42578125" style="5" bestFit="1" customWidth="1"/>
    <col min="43" max="16384" width="17.28515625" style="5"/>
  </cols>
  <sheetData>
    <row r="1" spans="1:43" ht="39.75" customHeight="1">
      <c r="A1" s="555"/>
      <c r="B1" s="555"/>
      <c r="C1" s="555"/>
      <c r="D1" s="556" t="s">
        <v>345</v>
      </c>
      <c r="E1" s="556"/>
      <c r="F1" s="556"/>
      <c r="G1" s="556"/>
      <c r="H1" s="556"/>
    </row>
    <row r="2" spans="1:43" ht="39.75" customHeight="1">
      <c r="A2" s="555"/>
      <c r="B2" s="555"/>
      <c r="C2" s="555"/>
      <c r="D2" s="556">
        <v>2015</v>
      </c>
      <c r="E2" s="556"/>
      <c r="F2" s="556"/>
      <c r="G2" s="556"/>
      <c r="H2" s="556"/>
    </row>
    <row r="3" spans="1:43" ht="14.25" customHeight="1">
      <c r="A3" s="6"/>
      <c r="B3" s="6"/>
      <c r="C3" s="12"/>
      <c r="D3" s="6"/>
      <c r="E3" s="6"/>
      <c r="F3" s="6"/>
      <c r="G3" s="6"/>
      <c r="H3" s="10"/>
    </row>
    <row r="4" spans="1:43" ht="15" customHeight="1">
      <c r="A4" s="19"/>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1"/>
      <c r="AO4" s="557"/>
      <c r="AP4" s="558"/>
      <c r="AQ4" s="559"/>
    </row>
    <row r="5" spans="1:43" ht="13.5" customHeight="1">
      <c r="A5" s="560" t="s">
        <v>0</v>
      </c>
      <c r="B5" s="560" t="s">
        <v>1</v>
      </c>
      <c r="C5" s="560" t="s">
        <v>2</v>
      </c>
      <c r="D5" s="549" t="s">
        <v>3</v>
      </c>
      <c r="E5" s="549" t="s">
        <v>4</v>
      </c>
      <c r="F5" s="549" t="s">
        <v>5</v>
      </c>
      <c r="G5" s="549" t="s">
        <v>6</v>
      </c>
      <c r="H5" s="549" t="s">
        <v>7</v>
      </c>
      <c r="I5" s="551" t="s">
        <v>346</v>
      </c>
      <c r="J5" s="551"/>
      <c r="K5" s="551"/>
      <c r="L5" s="551"/>
      <c r="M5" s="551"/>
      <c r="N5" s="551"/>
      <c r="O5" s="551"/>
      <c r="P5" s="551"/>
      <c r="Q5" s="551"/>
      <c r="R5" s="551"/>
      <c r="S5" s="551"/>
      <c r="T5" s="551"/>
      <c r="U5" s="551"/>
      <c r="V5" s="551"/>
      <c r="W5" s="551"/>
      <c r="X5" s="551"/>
      <c r="Y5" s="551"/>
      <c r="Z5" s="551"/>
      <c r="AA5" s="551"/>
      <c r="AB5" s="551"/>
      <c r="AC5" s="551"/>
      <c r="AD5" s="551"/>
      <c r="AE5" s="551"/>
      <c r="AF5" s="551"/>
      <c r="AG5" s="551"/>
      <c r="AH5" s="551"/>
      <c r="AI5" s="551"/>
      <c r="AJ5" s="551"/>
      <c r="AK5" s="551"/>
      <c r="AL5" s="551"/>
      <c r="AM5" s="551"/>
      <c r="AN5" s="551"/>
      <c r="AO5" s="562" t="s">
        <v>347</v>
      </c>
      <c r="AP5" s="563" t="s">
        <v>348</v>
      </c>
      <c r="AQ5" s="563" t="s">
        <v>378</v>
      </c>
    </row>
    <row r="6" spans="1:43" ht="13.5" customHeight="1">
      <c r="A6" s="560"/>
      <c r="B6" s="560"/>
      <c r="C6" s="560"/>
      <c r="D6" s="549"/>
      <c r="E6" s="549"/>
      <c r="F6" s="549"/>
      <c r="G6" s="549"/>
      <c r="H6" s="549"/>
      <c r="I6" s="554" t="s">
        <v>349</v>
      </c>
      <c r="J6" s="554"/>
      <c r="K6" s="554"/>
      <c r="L6" s="554"/>
      <c r="M6" s="554"/>
      <c r="N6" s="554"/>
      <c r="O6" s="554"/>
      <c r="P6" s="554"/>
      <c r="Q6" s="554" t="s">
        <v>350</v>
      </c>
      <c r="R6" s="554"/>
      <c r="S6" s="554"/>
      <c r="T6" s="554"/>
      <c r="U6" s="554"/>
      <c r="V6" s="554"/>
      <c r="W6" s="554"/>
      <c r="X6" s="554"/>
      <c r="Y6" s="554" t="s">
        <v>351</v>
      </c>
      <c r="Z6" s="554"/>
      <c r="AA6" s="554"/>
      <c r="AB6" s="554"/>
      <c r="AC6" s="554"/>
      <c r="AD6" s="554"/>
      <c r="AE6" s="554"/>
      <c r="AF6" s="554"/>
      <c r="AG6" s="554" t="s">
        <v>352</v>
      </c>
      <c r="AH6" s="554"/>
      <c r="AI6" s="554"/>
      <c r="AJ6" s="554"/>
      <c r="AK6" s="554"/>
      <c r="AL6" s="554"/>
      <c r="AM6" s="554"/>
      <c r="AN6" s="554"/>
      <c r="AO6" s="562"/>
      <c r="AP6" s="563"/>
      <c r="AQ6" s="563"/>
    </row>
    <row r="7" spans="1:43" ht="17.25" customHeight="1">
      <c r="A7" s="560"/>
      <c r="B7" s="560"/>
      <c r="C7" s="560"/>
      <c r="D7" s="549"/>
      <c r="E7" s="549"/>
      <c r="F7" s="549"/>
      <c r="G7" s="549"/>
      <c r="H7" s="549"/>
      <c r="I7" s="546" t="s">
        <v>353</v>
      </c>
      <c r="J7" s="546"/>
      <c r="K7" s="546" t="s">
        <v>354</v>
      </c>
      <c r="L7" s="546"/>
      <c r="M7" s="546" t="s">
        <v>355</v>
      </c>
      <c r="N7" s="546"/>
      <c r="O7" s="547" t="s">
        <v>356</v>
      </c>
      <c r="P7" s="548"/>
      <c r="Q7" s="546" t="s">
        <v>357</v>
      </c>
      <c r="R7" s="546"/>
      <c r="S7" s="546" t="s">
        <v>358</v>
      </c>
      <c r="T7" s="546"/>
      <c r="U7" s="546" t="s">
        <v>359</v>
      </c>
      <c r="V7" s="546"/>
      <c r="W7" s="547" t="s">
        <v>356</v>
      </c>
      <c r="X7" s="548"/>
      <c r="Y7" s="546" t="s">
        <v>360</v>
      </c>
      <c r="Z7" s="546"/>
      <c r="AA7" s="546" t="s">
        <v>361</v>
      </c>
      <c r="AB7" s="546"/>
      <c r="AC7" s="546" t="s">
        <v>362</v>
      </c>
      <c r="AD7" s="546"/>
      <c r="AE7" s="547" t="s">
        <v>356</v>
      </c>
      <c r="AF7" s="548"/>
      <c r="AG7" s="546" t="s">
        <v>363</v>
      </c>
      <c r="AH7" s="546"/>
      <c r="AI7" s="546" t="s">
        <v>364</v>
      </c>
      <c r="AJ7" s="546"/>
      <c r="AK7" s="546" t="s">
        <v>365</v>
      </c>
      <c r="AL7" s="546"/>
      <c r="AM7" s="547" t="s">
        <v>356</v>
      </c>
      <c r="AN7" s="548"/>
      <c r="AO7" s="562"/>
      <c r="AP7" s="563"/>
      <c r="AQ7" s="563"/>
    </row>
    <row r="8" spans="1:43" ht="15.75" customHeight="1">
      <c r="A8" s="561"/>
      <c r="B8" s="561"/>
      <c r="C8" s="561"/>
      <c r="D8" s="550"/>
      <c r="E8" s="550"/>
      <c r="F8" s="550"/>
      <c r="G8" s="550"/>
      <c r="H8" s="550"/>
      <c r="I8" s="15" t="s">
        <v>366</v>
      </c>
      <c r="J8" s="16" t="s">
        <v>367</v>
      </c>
      <c r="K8" s="15" t="s">
        <v>366</v>
      </c>
      <c r="L8" s="16" t="s">
        <v>367</v>
      </c>
      <c r="M8" s="15" t="s">
        <v>366</v>
      </c>
      <c r="N8" s="16" t="s">
        <v>367</v>
      </c>
      <c r="O8" s="17" t="s">
        <v>366</v>
      </c>
      <c r="P8" s="18" t="s">
        <v>367</v>
      </c>
      <c r="Q8" s="15" t="s">
        <v>366</v>
      </c>
      <c r="R8" s="16" t="s">
        <v>367</v>
      </c>
      <c r="S8" s="15" t="s">
        <v>366</v>
      </c>
      <c r="T8" s="16" t="s">
        <v>367</v>
      </c>
      <c r="U8" s="15" t="s">
        <v>366</v>
      </c>
      <c r="V8" s="16" t="s">
        <v>367</v>
      </c>
      <c r="W8" s="17" t="s">
        <v>366</v>
      </c>
      <c r="X8" s="18" t="s">
        <v>367</v>
      </c>
      <c r="Y8" s="15" t="s">
        <v>366</v>
      </c>
      <c r="Z8" s="16" t="s">
        <v>367</v>
      </c>
      <c r="AA8" s="15" t="s">
        <v>366</v>
      </c>
      <c r="AB8" s="16" t="s">
        <v>367</v>
      </c>
      <c r="AC8" s="15" t="s">
        <v>366</v>
      </c>
      <c r="AD8" s="16" t="s">
        <v>367</v>
      </c>
      <c r="AE8" s="17" t="s">
        <v>366</v>
      </c>
      <c r="AF8" s="18" t="s">
        <v>367</v>
      </c>
      <c r="AG8" s="15" t="s">
        <v>366</v>
      </c>
      <c r="AH8" s="16" t="s">
        <v>367</v>
      </c>
      <c r="AI8" s="15" t="s">
        <v>366</v>
      </c>
      <c r="AJ8" s="16" t="s">
        <v>367</v>
      </c>
      <c r="AK8" s="15" t="s">
        <v>366</v>
      </c>
      <c r="AL8" s="16" t="s">
        <v>367</v>
      </c>
      <c r="AM8" s="17" t="s">
        <v>366</v>
      </c>
      <c r="AN8" s="18" t="s">
        <v>367</v>
      </c>
      <c r="AO8" s="562"/>
      <c r="AP8" s="563"/>
      <c r="AQ8" s="563"/>
    </row>
    <row r="9" spans="1:43" ht="147.75" customHeight="1">
      <c r="A9" s="566" t="s">
        <v>34</v>
      </c>
      <c r="B9" s="566" t="s">
        <v>35</v>
      </c>
      <c r="C9" s="553" t="s">
        <v>36</v>
      </c>
      <c r="D9" s="631" t="s">
        <v>266</v>
      </c>
      <c r="E9" s="613" t="s">
        <v>37</v>
      </c>
      <c r="F9" s="544" t="s">
        <v>38</v>
      </c>
      <c r="G9" s="56" t="s">
        <v>39</v>
      </c>
      <c r="H9" s="544" t="s">
        <v>13</v>
      </c>
      <c r="I9" s="637">
        <v>0</v>
      </c>
      <c r="J9" s="637">
        <v>0</v>
      </c>
      <c r="K9" s="637">
        <v>0</v>
      </c>
      <c r="L9" s="637">
        <v>0</v>
      </c>
      <c r="M9" s="637">
        <v>0</v>
      </c>
      <c r="N9" s="637">
        <v>0</v>
      </c>
      <c r="O9" s="585">
        <f>I9+K9+M9</f>
        <v>0</v>
      </c>
      <c r="P9" s="585">
        <f>J9+L9+N9</f>
        <v>0</v>
      </c>
      <c r="Q9" s="637">
        <v>0</v>
      </c>
      <c r="R9" s="637">
        <v>0</v>
      </c>
      <c r="S9" s="637">
        <v>0</v>
      </c>
      <c r="T9" s="637">
        <v>0</v>
      </c>
      <c r="U9" s="637">
        <v>0</v>
      </c>
      <c r="V9" s="637">
        <v>0</v>
      </c>
      <c r="W9" s="585">
        <f>Q9+S9+U9</f>
        <v>0</v>
      </c>
      <c r="X9" s="585">
        <f>R9+T9+V9</f>
        <v>0</v>
      </c>
      <c r="Y9" s="637">
        <v>0</v>
      </c>
      <c r="Z9" s="639">
        <v>0</v>
      </c>
      <c r="AA9" s="637">
        <v>1</v>
      </c>
      <c r="AB9" s="639">
        <v>1</v>
      </c>
      <c r="AC9" s="637">
        <v>0</v>
      </c>
      <c r="AD9" s="639">
        <v>0</v>
      </c>
      <c r="AE9" s="585">
        <f>Y9+AA9+AC9</f>
        <v>1</v>
      </c>
      <c r="AF9" s="585">
        <f>Z9+AB9+AD9</f>
        <v>1</v>
      </c>
      <c r="AG9" s="637">
        <v>0</v>
      </c>
      <c r="AH9" s="639">
        <v>0</v>
      </c>
      <c r="AI9" s="637">
        <v>0</v>
      </c>
      <c r="AJ9" s="639">
        <v>0</v>
      </c>
      <c r="AK9" s="637">
        <v>0</v>
      </c>
      <c r="AL9" s="639">
        <v>0</v>
      </c>
      <c r="AM9" s="585">
        <f>AG9+AI9+AK9</f>
        <v>0</v>
      </c>
      <c r="AN9" s="585">
        <f>AH9+AJ9+AL9</f>
        <v>0</v>
      </c>
      <c r="AO9" s="604">
        <f>O9+W9+AE9+AM9</f>
        <v>1</v>
      </c>
      <c r="AP9" s="597">
        <f>P9+X9+AF9+AN9</f>
        <v>1</v>
      </c>
      <c r="AQ9" s="538">
        <f>IF(AND(AP9&gt;0,AO9&gt;0),AP9/AO9,0)</f>
        <v>1</v>
      </c>
    </row>
    <row r="10" spans="1:43" ht="143.25" customHeight="1">
      <c r="A10" s="545"/>
      <c r="B10" s="545"/>
      <c r="C10" s="553"/>
      <c r="D10" s="568"/>
      <c r="E10" s="553"/>
      <c r="F10" s="545"/>
      <c r="G10" s="56" t="s">
        <v>220</v>
      </c>
      <c r="H10" s="545"/>
      <c r="I10" s="637"/>
      <c r="J10" s="637"/>
      <c r="K10" s="637"/>
      <c r="L10" s="637"/>
      <c r="M10" s="637"/>
      <c r="N10" s="637"/>
      <c r="O10" s="587"/>
      <c r="P10" s="587"/>
      <c r="Q10" s="637"/>
      <c r="R10" s="637"/>
      <c r="S10" s="637"/>
      <c r="T10" s="637"/>
      <c r="U10" s="637"/>
      <c r="V10" s="637"/>
      <c r="W10" s="587"/>
      <c r="X10" s="587"/>
      <c r="Y10" s="637"/>
      <c r="Z10" s="639"/>
      <c r="AA10" s="637"/>
      <c r="AB10" s="639"/>
      <c r="AC10" s="637"/>
      <c r="AD10" s="639"/>
      <c r="AE10" s="587"/>
      <c r="AF10" s="587"/>
      <c r="AG10" s="637"/>
      <c r="AH10" s="639"/>
      <c r="AI10" s="637"/>
      <c r="AJ10" s="639"/>
      <c r="AK10" s="637"/>
      <c r="AL10" s="639"/>
      <c r="AM10" s="587"/>
      <c r="AN10" s="587"/>
      <c r="AO10" s="605"/>
      <c r="AP10" s="599"/>
      <c r="AQ10" s="540"/>
    </row>
    <row r="11" spans="1:43" ht="67.5" customHeight="1">
      <c r="A11" s="545"/>
      <c r="B11" s="566" t="s">
        <v>40</v>
      </c>
      <c r="C11" s="553" t="s">
        <v>41</v>
      </c>
      <c r="D11" s="545" t="s">
        <v>335</v>
      </c>
      <c r="E11" s="638" t="s">
        <v>209</v>
      </c>
      <c r="F11" s="544" t="s">
        <v>267</v>
      </c>
      <c r="G11" s="55" t="s">
        <v>42</v>
      </c>
      <c r="H11" s="544" t="s">
        <v>390</v>
      </c>
      <c r="I11" s="607">
        <v>14</v>
      </c>
      <c r="J11" s="582">
        <v>15</v>
      </c>
      <c r="K11" s="582">
        <v>14</v>
      </c>
      <c r="L11" s="582">
        <v>18</v>
      </c>
      <c r="M11" s="582">
        <v>14</v>
      </c>
      <c r="N11" s="582">
        <v>14</v>
      </c>
      <c r="O11" s="585">
        <f>I11+K11+M11</f>
        <v>42</v>
      </c>
      <c r="P11" s="585">
        <f>J11+L11+N11</f>
        <v>47</v>
      </c>
      <c r="Q11" s="582">
        <v>11</v>
      </c>
      <c r="R11" s="582">
        <v>10</v>
      </c>
      <c r="S11" s="582">
        <v>18</v>
      </c>
      <c r="T11" s="582">
        <v>11</v>
      </c>
      <c r="U11" s="582">
        <v>8</v>
      </c>
      <c r="V11" s="582">
        <v>13</v>
      </c>
      <c r="W11" s="585">
        <f>Q11+S11+U11</f>
        <v>37</v>
      </c>
      <c r="X11" s="585">
        <f>R11+T11+V11</f>
        <v>34</v>
      </c>
      <c r="Y11" s="607" t="e">
        <f>SUM('04 Comunicación Estrat POA 2020'!#REF!)</f>
        <v>#REF!</v>
      </c>
      <c r="Z11" s="607" t="e">
        <f>SUM('04 Comunicación Estrat POA 2020'!#REF!)</f>
        <v>#REF!</v>
      </c>
      <c r="AA11" s="607" t="e">
        <f>SUM('04 Comunicación Estrat POA 2020'!#REF!)</f>
        <v>#REF!</v>
      </c>
      <c r="AB11" s="607" t="e">
        <f>SUM('04 Comunicación Estrat POA 2020'!#REF!)</f>
        <v>#REF!</v>
      </c>
      <c r="AC11" s="607" t="e">
        <f>SUM('04 Comunicación Estrat POA 2020'!#REF!)</f>
        <v>#REF!</v>
      </c>
      <c r="AD11" s="607" t="e">
        <f>SUM('04 Comunicación Estrat POA 2020'!#REF!)</f>
        <v>#REF!</v>
      </c>
      <c r="AE11" s="585" t="e">
        <f>Y11+AA11+AC11</f>
        <v>#REF!</v>
      </c>
      <c r="AF11" s="585" t="e">
        <f>Z11+AB11+AD11</f>
        <v>#REF!</v>
      </c>
      <c r="AG11" s="607" t="e">
        <f>SUM('04 Comunicación Estrat POA 2020'!#REF!)</f>
        <v>#REF!</v>
      </c>
      <c r="AH11" s="607" t="e">
        <f>SUM('04 Comunicación Estrat POA 2020'!#REF!)</f>
        <v>#REF!</v>
      </c>
      <c r="AI11" s="607" t="e">
        <f>SUM('04 Comunicación Estrat POA 2020'!#REF!)</f>
        <v>#REF!</v>
      </c>
      <c r="AJ11" s="607" t="e">
        <f>SUM('04 Comunicación Estrat POA 2020'!#REF!)</f>
        <v>#REF!</v>
      </c>
      <c r="AK11" s="607" t="e">
        <f>SUM('04 Comunicación Estrat POA 2020'!#REF!)</f>
        <v>#REF!</v>
      </c>
      <c r="AL11" s="607" t="e">
        <f>SUM('04 Comunicación Estrat POA 2020'!#REF!)</f>
        <v>#REF!</v>
      </c>
      <c r="AM11" s="585" t="e">
        <f>AG11+AI11+AK11</f>
        <v>#REF!</v>
      </c>
      <c r="AN11" s="585" t="e">
        <f>AH11+AJ11+AL11</f>
        <v>#REF!</v>
      </c>
      <c r="AO11" s="604" t="e">
        <f>O11+W11+AE11+AM11</f>
        <v>#REF!</v>
      </c>
      <c r="AP11" s="597" t="e">
        <f>P11+X11+AF11+AN11</f>
        <v>#REF!</v>
      </c>
      <c r="AQ11" s="538" t="e">
        <f>IF(AND(AP11&gt;0,AO11&gt;0),AP11/AO11,0)</f>
        <v>#REF!</v>
      </c>
    </row>
    <row r="12" spans="1:43" ht="67.5" customHeight="1">
      <c r="A12" s="545"/>
      <c r="B12" s="566"/>
      <c r="C12" s="553"/>
      <c r="D12" s="545"/>
      <c r="E12" s="638"/>
      <c r="F12" s="544"/>
      <c r="G12" s="55" t="s">
        <v>268</v>
      </c>
      <c r="H12" s="544"/>
      <c r="I12" s="584"/>
      <c r="J12" s="584"/>
      <c r="K12" s="584"/>
      <c r="L12" s="584"/>
      <c r="M12" s="584"/>
      <c r="N12" s="584"/>
      <c r="O12" s="587"/>
      <c r="P12" s="587"/>
      <c r="Q12" s="584"/>
      <c r="R12" s="584"/>
      <c r="S12" s="584"/>
      <c r="T12" s="584"/>
      <c r="U12" s="584"/>
      <c r="V12" s="584"/>
      <c r="W12" s="587"/>
      <c r="X12" s="587"/>
      <c r="Y12" s="584"/>
      <c r="Z12" s="584"/>
      <c r="AA12" s="584"/>
      <c r="AB12" s="584"/>
      <c r="AC12" s="584"/>
      <c r="AD12" s="584"/>
      <c r="AE12" s="587"/>
      <c r="AF12" s="587"/>
      <c r="AG12" s="584"/>
      <c r="AH12" s="584"/>
      <c r="AI12" s="584"/>
      <c r="AJ12" s="584"/>
      <c r="AK12" s="584"/>
      <c r="AL12" s="584"/>
      <c r="AM12" s="587"/>
      <c r="AN12" s="587"/>
      <c r="AO12" s="605"/>
      <c r="AP12" s="599"/>
      <c r="AQ12" s="540"/>
    </row>
    <row r="13" spans="1:43" ht="86.25">
      <c r="A13" s="545"/>
      <c r="B13" s="566"/>
      <c r="C13" s="553"/>
      <c r="D13" s="544" t="s">
        <v>336</v>
      </c>
      <c r="E13" s="640" t="s">
        <v>43</v>
      </c>
      <c r="F13" s="55" t="s">
        <v>270</v>
      </c>
      <c r="G13" s="55" t="s">
        <v>273</v>
      </c>
      <c r="H13" s="544" t="s">
        <v>29</v>
      </c>
      <c r="I13" s="607" t="e">
        <f>SUM(#REF!)</f>
        <v>#REF!</v>
      </c>
      <c r="J13" s="607" t="e">
        <f>SUM(#REF!)</f>
        <v>#REF!</v>
      </c>
      <c r="K13" s="607" t="e">
        <f>SUM(#REF!)</f>
        <v>#REF!</v>
      </c>
      <c r="L13" s="607" t="e">
        <f>SUM(#REF!)</f>
        <v>#REF!</v>
      </c>
      <c r="M13" s="607" t="e">
        <f>SUM(#REF!)</f>
        <v>#REF!</v>
      </c>
      <c r="N13" s="607" t="e">
        <f>SUM(#REF!)</f>
        <v>#REF!</v>
      </c>
      <c r="O13" s="585" t="e">
        <f>I13+K13+M13</f>
        <v>#REF!</v>
      </c>
      <c r="P13" s="585" t="e">
        <f>J13+L13+N13</f>
        <v>#REF!</v>
      </c>
      <c r="Q13" s="607" t="e">
        <f>SUM(#REF!)</f>
        <v>#REF!</v>
      </c>
      <c r="R13" s="607" t="e">
        <f>SUM(#REF!)</f>
        <v>#REF!</v>
      </c>
      <c r="S13" s="607" t="e">
        <f>SUM(#REF!)</f>
        <v>#REF!</v>
      </c>
      <c r="T13" s="607" t="e">
        <f>SUM(#REF!)</f>
        <v>#REF!</v>
      </c>
      <c r="U13" s="607" t="e">
        <f>SUM(#REF!)</f>
        <v>#REF!</v>
      </c>
      <c r="V13" s="607" t="e">
        <f>SUM(#REF!)</f>
        <v>#REF!</v>
      </c>
      <c r="W13" s="585" t="e">
        <f>Q13+S13+U13</f>
        <v>#REF!</v>
      </c>
      <c r="X13" s="585" t="e">
        <f>R13+T13+V13</f>
        <v>#REF!</v>
      </c>
      <c r="Y13" s="607" t="e">
        <f>SUM(#REF!)</f>
        <v>#REF!</v>
      </c>
      <c r="Z13" s="607" t="e">
        <f>SUM(#REF!)</f>
        <v>#REF!</v>
      </c>
      <c r="AA13" s="607" t="e">
        <f>SUM(#REF!)</f>
        <v>#REF!</v>
      </c>
      <c r="AB13" s="607" t="e">
        <f>SUM(#REF!)</f>
        <v>#REF!</v>
      </c>
      <c r="AC13" s="607" t="e">
        <f>SUM(#REF!)</f>
        <v>#REF!</v>
      </c>
      <c r="AD13" s="607" t="e">
        <f>SUM(#REF!)</f>
        <v>#REF!</v>
      </c>
      <c r="AE13" s="585" t="e">
        <f>Y13+AA13+AC13</f>
        <v>#REF!</v>
      </c>
      <c r="AF13" s="585" t="e">
        <f>Z13+AB13+AD13</f>
        <v>#REF!</v>
      </c>
      <c r="AG13" s="607" t="e">
        <f>SUM(#REF!)</f>
        <v>#REF!</v>
      </c>
      <c r="AH13" s="607" t="e">
        <f>SUM(#REF!)</f>
        <v>#REF!</v>
      </c>
      <c r="AI13" s="607" t="e">
        <f>SUM(#REF!)</f>
        <v>#REF!</v>
      </c>
      <c r="AJ13" s="607" t="e">
        <f>SUM(#REF!)</f>
        <v>#REF!</v>
      </c>
      <c r="AK13" s="607" t="e">
        <f>SUM(#REF!)</f>
        <v>#REF!</v>
      </c>
      <c r="AL13" s="607" t="e">
        <f>SUM(#REF!)</f>
        <v>#REF!</v>
      </c>
      <c r="AM13" s="585" t="e">
        <f>AG13+AI13+AK13</f>
        <v>#REF!</v>
      </c>
      <c r="AN13" s="585" t="e">
        <f>AH13+AJ13+AL13</f>
        <v>#REF!</v>
      </c>
      <c r="AO13" s="604" t="e">
        <f>O13+W13+AE13+AM13</f>
        <v>#REF!</v>
      </c>
      <c r="AP13" s="597" t="e">
        <f>P13+X13+AF13+AN13</f>
        <v>#REF!</v>
      </c>
      <c r="AQ13" s="538" t="e">
        <f>IF(AND(AP13&gt;0,AO13&gt;0),AP13/AO13,0)</f>
        <v>#REF!</v>
      </c>
    </row>
    <row r="14" spans="1:43" ht="92.25" customHeight="1">
      <c r="A14" s="545"/>
      <c r="B14" s="566"/>
      <c r="C14" s="553"/>
      <c r="D14" s="545"/>
      <c r="E14" s="553"/>
      <c r="F14" s="55" t="s">
        <v>269</v>
      </c>
      <c r="G14" s="55" t="s">
        <v>271</v>
      </c>
      <c r="H14" s="545"/>
      <c r="I14" s="583"/>
      <c r="J14" s="583"/>
      <c r="K14" s="583"/>
      <c r="L14" s="583"/>
      <c r="M14" s="583"/>
      <c r="N14" s="583"/>
      <c r="O14" s="586"/>
      <c r="P14" s="586"/>
      <c r="Q14" s="583"/>
      <c r="R14" s="583"/>
      <c r="S14" s="583"/>
      <c r="T14" s="583"/>
      <c r="U14" s="583"/>
      <c r="V14" s="583"/>
      <c r="W14" s="586"/>
      <c r="X14" s="586"/>
      <c r="Y14" s="583"/>
      <c r="Z14" s="583"/>
      <c r="AA14" s="583"/>
      <c r="AB14" s="583"/>
      <c r="AC14" s="583"/>
      <c r="AD14" s="583"/>
      <c r="AE14" s="586"/>
      <c r="AF14" s="586"/>
      <c r="AG14" s="583"/>
      <c r="AH14" s="583"/>
      <c r="AI14" s="583"/>
      <c r="AJ14" s="583"/>
      <c r="AK14" s="583"/>
      <c r="AL14" s="583"/>
      <c r="AM14" s="586"/>
      <c r="AN14" s="586"/>
      <c r="AO14" s="606"/>
      <c r="AP14" s="598"/>
      <c r="AQ14" s="539"/>
    </row>
    <row r="15" spans="1:43" ht="70.5" customHeight="1">
      <c r="A15" s="545"/>
      <c r="B15" s="566"/>
      <c r="C15" s="553"/>
      <c r="D15" s="545"/>
      <c r="E15" s="553"/>
      <c r="F15" s="55" t="s">
        <v>386</v>
      </c>
      <c r="G15" s="55" t="s">
        <v>272</v>
      </c>
      <c r="H15" s="545"/>
      <c r="I15" s="584"/>
      <c r="J15" s="584"/>
      <c r="K15" s="584"/>
      <c r="L15" s="584"/>
      <c r="M15" s="584"/>
      <c r="N15" s="584"/>
      <c r="O15" s="587"/>
      <c r="P15" s="587"/>
      <c r="Q15" s="584"/>
      <c r="R15" s="584"/>
      <c r="S15" s="584"/>
      <c r="T15" s="584"/>
      <c r="U15" s="584"/>
      <c r="V15" s="584"/>
      <c r="W15" s="587"/>
      <c r="X15" s="587"/>
      <c r="Y15" s="584"/>
      <c r="Z15" s="584"/>
      <c r="AA15" s="584"/>
      <c r="AB15" s="584"/>
      <c r="AC15" s="584"/>
      <c r="AD15" s="584"/>
      <c r="AE15" s="587"/>
      <c r="AF15" s="587"/>
      <c r="AG15" s="584"/>
      <c r="AH15" s="584"/>
      <c r="AI15" s="584"/>
      <c r="AJ15" s="584"/>
      <c r="AK15" s="584"/>
      <c r="AL15" s="584"/>
      <c r="AM15" s="587"/>
      <c r="AN15" s="587"/>
      <c r="AO15" s="605"/>
      <c r="AP15" s="599"/>
      <c r="AQ15" s="540"/>
    </row>
    <row r="16" spans="1:43" ht="57.75" customHeight="1">
      <c r="A16" s="545"/>
      <c r="B16" s="566" t="s">
        <v>44</v>
      </c>
      <c r="C16" s="553" t="s">
        <v>45</v>
      </c>
      <c r="D16" s="568" t="s">
        <v>204</v>
      </c>
      <c r="E16" s="628" t="s">
        <v>205</v>
      </c>
      <c r="F16" s="619" t="s">
        <v>206</v>
      </c>
      <c r="G16" s="55" t="s">
        <v>46</v>
      </c>
      <c r="H16" s="544" t="s">
        <v>289</v>
      </c>
      <c r="I16" s="570" t="e">
        <f>SUM(#REF!)</f>
        <v>#REF!</v>
      </c>
      <c r="J16" s="570" t="e">
        <f>SUM(#REF!)</f>
        <v>#REF!</v>
      </c>
      <c r="K16" s="570" t="e">
        <f>SUM(#REF!)</f>
        <v>#REF!</v>
      </c>
      <c r="L16" s="570" t="e">
        <f>SUM(#REF!)</f>
        <v>#REF!</v>
      </c>
      <c r="M16" s="570" t="e">
        <f>SUM(#REF!)</f>
        <v>#REF!</v>
      </c>
      <c r="N16" s="570" t="e">
        <f>SUM(#REF!)</f>
        <v>#REF!</v>
      </c>
      <c r="O16" s="564" t="e">
        <f>I16+K16+M16</f>
        <v>#REF!</v>
      </c>
      <c r="P16" s="564" t="e">
        <f>J16+L16+N16</f>
        <v>#REF!</v>
      </c>
      <c r="Q16" s="570" t="e">
        <f>SUM(#REF!)</f>
        <v>#REF!</v>
      </c>
      <c r="R16" s="570" t="e">
        <f>SUM(#REF!)</f>
        <v>#REF!</v>
      </c>
      <c r="S16" s="570" t="e">
        <f>SUM(#REF!)</f>
        <v>#REF!</v>
      </c>
      <c r="T16" s="570" t="e">
        <f>SUM(#REF!)</f>
        <v>#REF!</v>
      </c>
      <c r="U16" s="570" t="e">
        <f>SUM(#REF!)</f>
        <v>#REF!</v>
      </c>
      <c r="V16" s="570" t="e">
        <f>SUM(#REF!)</f>
        <v>#REF!</v>
      </c>
      <c r="W16" s="564" t="e">
        <f>Q16+S16+U16</f>
        <v>#REF!</v>
      </c>
      <c r="X16" s="564" t="e">
        <f>R16+T16+V16</f>
        <v>#REF!</v>
      </c>
      <c r="Y16" s="570" t="e">
        <f>SUM(#REF!)</f>
        <v>#REF!</v>
      </c>
      <c r="Z16" s="570" t="e">
        <f>SUM(#REF!)</f>
        <v>#REF!</v>
      </c>
      <c r="AA16" s="570" t="e">
        <f>SUM(#REF!)</f>
        <v>#REF!</v>
      </c>
      <c r="AB16" s="570" t="e">
        <f>SUM(#REF!)</f>
        <v>#REF!</v>
      </c>
      <c r="AC16" s="570" t="e">
        <f>SUM(#REF!)</f>
        <v>#REF!</v>
      </c>
      <c r="AD16" s="570" t="e">
        <f>SUM(#REF!)</f>
        <v>#REF!</v>
      </c>
      <c r="AE16" s="564" t="e">
        <f>Y16+AA16+AC16</f>
        <v>#REF!</v>
      </c>
      <c r="AF16" s="564" t="e">
        <f>Z16+AB16+AD16</f>
        <v>#REF!</v>
      </c>
      <c r="AG16" s="570" t="e">
        <f>SUM(#REF!)</f>
        <v>#REF!</v>
      </c>
      <c r="AH16" s="570" t="e">
        <f>SUM(#REF!)</f>
        <v>#REF!</v>
      </c>
      <c r="AI16" s="570" t="e">
        <f>SUM(#REF!)</f>
        <v>#REF!</v>
      </c>
      <c r="AJ16" s="570" t="e">
        <f>SUM(#REF!)</f>
        <v>#REF!</v>
      </c>
      <c r="AK16" s="570" t="e">
        <f>SUM(#REF!)</f>
        <v>#REF!</v>
      </c>
      <c r="AL16" s="570" t="e">
        <f>SUM(#REF!)</f>
        <v>#REF!</v>
      </c>
      <c r="AM16" s="564" t="e">
        <f>AG16+AI16+AK16</f>
        <v>#REF!</v>
      </c>
      <c r="AN16" s="564" t="e">
        <f>AH16+AJ16+AL16</f>
        <v>#REF!</v>
      </c>
      <c r="AO16" s="572" t="e">
        <f>O16+W16+AE16+AM16</f>
        <v>#REF!</v>
      </c>
      <c r="AP16" s="572" t="e">
        <f>P16+X16+AF16+AN16</f>
        <v>#REF!</v>
      </c>
      <c r="AQ16" s="538" t="e">
        <f>IF(AND(AP16&gt;0,AO16&gt;0),AP16/AO16,0)</f>
        <v>#REF!</v>
      </c>
    </row>
    <row r="17" spans="1:43" ht="40.5" customHeight="1">
      <c r="A17" s="545"/>
      <c r="B17" s="545"/>
      <c r="C17" s="553"/>
      <c r="D17" s="568"/>
      <c r="E17" s="600"/>
      <c r="F17" s="568"/>
      <c r="G17" s="55" t="s">
        <v>221</v>
      </c>
      <c r="H17" s="544"/>
      <c r="I17" s="624"/>
      <c r="J17" s="624"/>
      <c r="K17" s="624"/>
      <c r="L17" s="624"/>
      <c r="M17" s="624"/>
      <c r="N17" s="624"/>
      <c r="O17" s="629"/>
      <c r="P17" s="629"/>
      <c r="Q17" s="624"/>
      <c r="R17" s="624"/>
      <c r="S17" s="624"/>
      <c r="T17" s="624"/>
      <c r="U17" s="624"/>
      <c r="V17" s="624"/>
      <c r="W17" s="629"/>
      <c r="X17" s="629"/>
      <c r="Y17" s="624"/>
      <c r="Z17" s="624"/>
      <c r="AA17" s="624"/>
      <c r="AB17" s="624"/>
      <c r="AC17" s="624"/>
      <c r="AD17" s="624"/>
      <c r="AE17" s="629"/>
      <c r="AF17" s="629"/>
      <c r="AG17" s="624"/>
      <c r="AH17" s="624"/>
      <c r="AI17" s="624"/>
      <c r="AJ17" s="624"/>
      <c r="AK17" s="624"/>
      <c r="AL17" s="624"/>
      <c r="AM17" s="629"/>
      <c r="AN17" s="629"/>
      <c r="AO17" s="596"/>
      <c r="AP17" s="596"/>
      <c r="AQ17" s="539"/>
    </row>
    <row r="18" spans="1:43" ht="40.5" customHeight="1">
      <c r="A18" s="545"/>
      <c r="B18" s="545"/>
      <c r="C18" s="553"/>
      <c r="D18" s="568"/>
      <c r="E18" s="600"/>
      <c r="F18" s="568"/>
      <c r="G18" s="55" t="s">
        <v>207</v>
      </c>
      <c r="H18" s="544"/>
      <c r="I18" s="624"/>
      <c r="J18" s="624"/>
      <c r="K18" s="624"/>
      <c r="L18" s="624"/>
      <c r="M18" s="624"/>
      <c r="N18" s="624"/>
      <c r="O18" s="629"/>
      <c r="P18" s="629"/>
      <c r="Q18" s="624"/>
      <c r="R18" s="624"/>
      <c r="S18" s="624"/>
      <c r="T18" s="624"/>
      <c r="U18" s="624"/>
      <c r="V18" s="624"/>
      <c r="W18" s="629"/>
      <c r="X18" s="629"/>
      <c r="Y18" s="624"/>
      <c r="Z18" s="624"/>
      <c r="AA18" s="624"/>
      <c r="AB18" s="624"/>
      <c r="AC18" s="624"/>
      <c r="AD18" s="624"/>
      <c r="AE18" s="629"/>
      <c r="AF18" s="629"/>
      <c r="AG18" s="624"/>
      <c r="AH18" s="624"/>
      <c r="AI18" s="624"/>
      <c r="AJ18" s="624"/>
      <c r="AK18" s="624"/>
      <c r="AL18" s="624"/>
      <c r="AM18" s="629"/>
      <c r="AN18" s="629"/>
      <c r="AO18" s="596"/>
      <c r="AP18" s="596"/>
      <c r="AQ18" s="539"/>
    </row>
    <row r="19" spans="1:43" ht="40.5" customHeight="1">
      <c r="A19" s="545"/>
      <c r="B19" s="545"/>
      <c r="C19" s="553"/>
      <c r="D19" s="568"/>
      <c r="E19" s="600"/>
      <c r="F19" s="568"/>
      <c r="G19" s="55" t="s">
        <v>208</v>
      </c>
      <c r="H19" s="544"/>
      <c r="I19" s="624"/>
      <c r="J19" s="624"/>
      <c r="K19" s="624"/>
      <c r="L19" s="624"/>
      <c r="M19" s="624"/>
      <c r="N19" s="624"/>
      <c r="O19" s="629"/>
      <c r="P19" s="629"/>
      <c r="Q19" s="624"/>
      <c r="R19" s="624"/>
      <c r="S19" s="624"/>
      <c r="T19" s="624"/>
      <c r="U19" s="624"/>
      <c r="V19" s="624"/>
      <c r="W19" s="629"/>
      <c r="X19" s="629"/>
      <c r="Y19" s="624"/>
      <c r="Z19" s="624"/>
      <c r="AA19" s="624"/>
      <c r="AB19" s="624"/>
      <c r="AC19" s="624"/>
      <c r="AD19" s="624"/>
      <c r="AE19" s="629"/>
      <c r="AF19" s="629"/>
      <c r="AG19" s="624"/>
      <c r="AH19" s="624"/>
      <c r="AI19" s="624"/>
      <c r="AJ19" s="624"/>
      <c r="AK19" s="624"/>
      <c r="AL19" s="624"/>
      <c r="AM19" s="629"/>
      <c r="AN19" s="629"/>
      <c r="AO19" s="596"/>
      <c r="AP19" s="596"/>
      <c r="AQ19" s="539"/>
    </row>
    <row r="20" spans="1:43" ht="40.5" customHeight="1">
      <c r="A20" s="545"/>
      <c r="B20" s="545"/>
      <c r="C20" s="553"/>
      <c r="D20" s="568"/>
      <c r="E20" s="600"/>
      <c r="F20" s="568"/>
      <c r="G20" s="55" t="s">
        <v>47</v>
      </c>
      <c r="H20" s="544"/>
      <c r="I20" s="571"/>
      <c r="J20" s="571"/>
      <c r="K20" s="571"/>
      <c r="L20" s="571"/>
      <c r="M20" s="571"/>
      <c r="N20" s="571"/>
      <c r="O20" s="565"/>
      <c r="P20" s="565"/>
      <c r="Q20" s="571"/>
      <c r="R20" s="571"/>
      <c r="S20" s="571"/>
      <c r="T20" s="571"/>
      <c r="U20" s="571"/>
      <c r="V20" s="571"/>
      <c r="W20" s="565"/>
      <c r="X20" s="565"/>
      <c r="Y20" s="571"/>
      <c r="Z20" s="571"/>
      <c r="AA20" s="571"/>
      <c r="AB20" s="571"/>
      <c r="AC20" s="571"/>
      <c r="AD20" s="571"/>
      <c r="AE20" s="565"/>
      <c r="AF20" s="565"/>
      <c r="AG20" s="571"/>
      <c r="AH20" s="571"/>
      <c r="AI20" s="571"/>
      <c r="AJ20" s="571"/>
      <c r="AK20" s="571"/>
      <c r="AL20" s="571"/>
      <c r="AM20" s="565"/>
      <c r="AN20" s="565"/>
      <c r="AO20" s="573"/>
      <c r="AP20" s="573"/>
      <c r="AQ20" s="540"/>
    </row>
    <row r="21" spans="1:43" ht="107.25" customHeight="1">
      <c r="A21" s="545"/>
      <c r="B21" s="545"/>
      <c r="C21" s="553"/>
      <c r="D21" s="544" t="s">
        <v>222</v>
      </c>
      <c r="E21" s="638" t="s">
        <v>409</v>
      </c>
      <c r="F21" s="552" t="s">
        <v>410</v>
      </c>
      <c r="G21" s="63" t="s">
        <v>408</v>
      </c>
      <c r="H21" s="544" t="s">
        <v>29</v>
      </c>
      <c r="I21" s="607" t="e">
        <f>SUM(#REF!)</f>
        <v>#REF!</v>
      </c>
      <c r="J21" s="607" t="e">
        <f>SUM(#REF!)</f>
        <v>#REF!</v>
      </c>
      <c r="K21" s="607" t="e">
        <f>SUM(#REF!)</f>
        <v>#REF!</v>
      </c>
      <c r="L21" s="607" t="e">
        <f>SUM(#REF!)</f>
        <v>#REF!</v>
      </c>
      <c r="M21" s="607" t="e">
        <f>SUM(#REF!)</f>
        <v>#REF!</v>
      </c>
      <c r="N21" s="607" t="e">
        <f>SUM(#REF!)</f>
        <v>#REF!</v>
      </c>
      <c r="O21" s="585" t="e">
        <f>I21+K21+M21</f>
        <v>#REF!</v>
      </c>
      <c r="P21" s="585" t="e">
        <f>J21+L21+N21</f>
        <v>#REF!</v>
      </c>
      <c r="Q21" s="607" t="e">
        <f>SUM(#REF!)</f>
        <v>#REF!</v>
      </c>
      <c r="R21" s="607" t="e">
        <f>SUM(#REF!)</f>
        <v>#REF!</v>
      </c>
      <c r="S21" s="607" t="e">
        <f>SUM(#REF!)</f>
        <v>#REF!</v>
      </c>
      <c r="T21" s="607" t="e">
        <f>SUM(#REF!)</f>
        <v>#REF!</v>
      </c>
      <c r="U21" s="607" t="e">
        <f>SUM(#REF!)</f>
        <v>#REF!</v>
      </c>
      <c r="V21" s="607" t="e">
        <f>SUM(#REF!)</f>
        <v>#REF!</v>
      </c>
      <c r="W21" s="585" t="e">
        <f>Q21+S21+U21</f>
        <v>#REF!</v>
      </c>
      <c r="X21" s="585" t="e">
        <f>R21+T21+V21</f>
        <v>#REF!</v>
      </c>
      <c r="Y21" s="641" t="e">
        <f>SUM(#REF!)</f>
        <v>#REF!</v>
      </c>
      <c r="Z21" s="607" t="e">
        <f>SUM(#REF!)</f>
        <v>#REF!</v>
      </c>
      <c r="AA21" s="607" t="e">
        <f>SUM(#REF!)</f>
        <v>#REF!</v>
      </c>
      <c r="AB21" s="607" t="e">
        <f>SUM(#REF!)</f>
        <v>#REF!</v>
      </c>
      <c r="AC21" s="607" t="e">
        <f>SUM(#REF!)</f>
        <v>#REF!</v>
      </c>
      <c r="AD21" s="607" t="e">
        <f>SUM(#REF!)</f>
        <v>#REF!</v>
      </c>
      <c r="AE21" s="585" t="e">
        <f>Y21+AA21+AC21</f>
        <v>#REF!</v>
      </c>
      <c r="AF21" s="585" t="e">
        <f>Z21+AB21+AD21</f>
        <v>#REF!</v>
      </c>
      <c r="AG21" s="607" t="e">
        <f>SUM(#REF!)</f>
        <v>#REF!</v>
      </c>
      <c r="AH21" s="607" t="e">
        <f>SUM(#REF!)</f>
        <v>#REF!</v>
      </c>
      <c r="AI21" s="607" t="e">
        <f>SUM(#REF!)</f>
        <v>#REF!</v>
      </c>
      <c r="AJ21" s="607" t="e">
        <f>SUM(#REF!)</f>
        <v>#REF!</v>
      </c>
      <c r="AK21" s="607" t="e">
        <f>SUM(#REF!)</f>
        <v>#REF!</v>
      </c>
      <c r="AL21" s="607" t="e">
        <f>SUM(#REF!)</f>
        <v>#REF!</v>
      </c>
      <c r="AM21" s="585" t="e">
        <f>AG21+AI21+AK21</f>
        <v>#REF!</v>
      </c>
      <c r="AN21" s="585" t="e">
        <f>AH21+AJ21+AL21</f>
        <v>#REF!</v>
      </c>
      <c r="AO21" s="604" t="e">
        <f>O21+W21+AE21+AM21</f>
        <v>#REF!</v>
      </c>
      <c r="AP21" s="597" t="e">
        <f>P21+X21+AF21+AN21</f>
        <v>#REF!</v>
      </c>
      <c r="AQ21" s="538" t="e">
        <f>IF(AND(AP21&gt;0,AO21&gt;0),AP21/AO21,0)</f>
        <v>#REF!</v>
      </c>
    </row>
    <row r="22" spans="1:43" ht="75" customHeight="1">
      <c r="A22" s="545"/>
      <c r="B22" s="545"/>
      <c r="C22" s="553"/>
      <c r="D22" s="545"/>
      <c r="E22" s="644"/>
      <c r="F22" s="552"/>
      <c r="G22" s="55" t="s">
        <v>387</v>
      </c>
      <c r="H22" s="545"/>
      <c r="I22" s="583"/>
      <c r="J22" s="583"/>
      <c r="K22" s="583"/>
      <c r="L22" s="583"/>
      <c r="M22" s="583"/>
      <c r="N22" s="583"/>
      <c r="O22" s="586"/>
      <c r="P22" s="586"/>
      <c r="Q22" s="583"/>
      <c r="R22" s="583"/>
      <c r="S22" s="583"/>
      <c r="T22" s="583"/>
      <c r="U22" s="583"/>
      <c r="V22" s="583"/>
      <c r="W22" s="586"/>
      <c r="X22" s="586"/>
      <c r="Y22" s="642"/>
      <c r="Z22" s="583"/>
      <c r="AA22" s="583"/>
      <c r="AB22" s="583"/>
      <c r="AC22" s="583"/>
      <c r="AD22" s="583"/>
      <c r="AE22" s="586"/>
      <c r="AF22" s="586"/>
      <c r="AG22" s="583"/>
      <c r="AH22" s="583"/>
      <c r="AI22" s="583"/>
      <c r="AJ22" s="583"/>
      <c r="AK22" s="583"/>
      <c r="AL22" s="583"/>
      <c r="AM22" s="586"/>
      <c r="AN22" s="586"/>
      <c r="AO22" s="606"/>
      <c r="AP22" s="598"/>
      <c r="AQ22" s="539"/>
    </row>
    <row r="23" spans="1:43" ht="62.25" customHeight="1">
      <c r="A23" s="545"/>
      <c r="B23" s="545"/>
      <c r="C23" s="553"/>
      <c r="D23" s="545"/>
      <c r="E23" s="644"/>
      <c r="F23" s="552"/>
      <c r="G23" s="55" t="s">
        <v>48</v>
      </c>
      <c r="H23" s="545"/>
      <c r="I23" s="584"/>
      <c r="J23" s="584"/>
      <c r="K23" s="584"/>
      <c r="L23" s="584"/>
      <c r="M23" s="584"/>
      <c r="N23" s="584"/>
      <c r="O23" s="587"/>
      <c r="P23" s="587"/>
      <c r="Q23" s="584"/>
      <c r="R23" s="584"/>
      <c r="S23" s="584"/>
      <c r="T23" s="584"/>
      <c r="U23" s="584"/>
      <c r="V23" s="584"/>
      <c r="W23" s="587"/>
      <c r="X23" s="587"/>
      <c r="Y23" s="643"/>
      <c r="Z23" s="584"/>
      <c r="AA23" s="584"/>
      <c r="AB23" s="584"/>
      <c r="AC23" s="584"/>
      <c r="AD23" s="584"/>
      <c r="AE23" s="587"/>
      <c r="AF23" s="587"/>
      <c r="AG23" s="584"/>
      <c r="AH23" s="584"/>
      <c r="AI23" s="584"/>
      <c r="AJ23" s="584"/>
      <c r="AK23" s="584"/>
      <c r="AL23" s="584"/>
      <c r="AM23" s="587"/>
      <c r="AN23" s="587"/>
      <c r="AO23" s="605"/>
      <c r="AP23" s="599"/>
      <c r="AQ23" s="540"/>
    </row>
    <row r="24" spans="1:43" ht="18">
      <c r="A24" s="523" t="s">
        <v>377</v>
      </c>
      <c r="B24" s="524"/>
      <c r="C24" s="524"/>
      <c r="D24" s="524"/>
      <c r="E24" s="524"/>
      <c r="F24" s="524"/>
      <c r="G24" s="524"/>
      <c r="H24" s="524"/>
      <c r="I24" s="524"/>
      <c r="J24" s="524"/>
      <c r="K24" s="524"/>
      <c r="L24" s="524"/>
      <c r="M24" s="524"/>
      <c r="N24" s="524"/>
      <c r="O24" s="524"/>
      <c r="P24" s="524"/>
      <c r="Q24" s="524"/>
      <c r="R24" s="524"/>
      <c r="S24" s="524"/>
      <c r="T24" s="524"/>
      <c r="U24" s="524"/>
      <c r="V24" s="524"/>
      <c r="W24" s="524"/>
      <c r="X24" s="524"/>
      <c r="Y24" s="524"/>
      <c r="Z24" s="524"/>
      <c r="AA24" s="524"/>
      <c r="AB24" s="524"/>
      <c r="AC24" s="524"/>
      <c r="AD24" s="524"/>
      <c r="AE24" s="524"/>
      <c r="AF24" s="524"/>
      <c r="AG24" s="524"/>
      <c r="AH24" s="524"/>
      <c r="AI24" s="524"/>
      <c r="AJ24" s="524"/>
      <c r="AK24" s="524"/>
      <c r="AL24" s="524"/>
      <c r="AM24" s="524"/>
      <c r="AN24" s="524"/>
      <c r="AO24" s="524"/>
      <c r="AP24" s="525"/>
      <c r="AQ24" s="26" t="e">
        <f>AVERAGE(AQ9:AQ23)</f>
        <v>#REF!</v>
      </c>
    </row>
    <row r="25" spans="1:43" ht="17.25">
      <c r="A25" s="7"/>
      <c r="B25" s="7"/>
      <c r="C25" s="13"/>
      <c r="D25" s="7"/>
      <c r="E25" s="7"/>
      <c r="F25" s="7"/>
      <c r="G25" s="7"/>
      <c r="H25" s="8"/>
    </row>
    <row r="26" spans="1:43" ht="13.5" customHeight="1">
      <c r="A26" s="526" t="s">
        <v>185</v>
      </c>
      <c r="B26" s="527"/>
      <c r="C26" s="527"/>
      <c r="D26" s="527"/>
      <c r="E26" s="527"/>
      <c r="F26" s="527"/>
      <c r="G26" s="527"/>
      <c r="H26" s="527"/>
    </row>
    <row r="27" spans="1:43" ht="15" customHeight="1">
      <c r="A27" s="527"/>
      <c r="B27" s="527"/>
      <c r="C27" s="527"/>
      <c r="D27" s="527"/>
      <c r="E27" s="527"/>
      <c r="F27" s="527"/>
      <c r="G27" s="527"/>
      <c r="H27" s="527"/>
    </row>
    <row r="28" spans="1:43" ht="17.25">
      <c r="A28" s="7"/>
      <c r="B28" s="528"/>
      <c r="C28" s="528"/>
      <c r="D28" s="528"/>
      <c r="E28" s="528"/>
      <c r="F28" s="528"/>
      <c r="G28" s="528"/>
      <c r="H28" s="528"/>
    </row>
    <row r="29" spans="1:43" ht="17.25">
      <c r="A29" s="7"/>
      <c r="B29" s="7"/>
      <c r="C29" s="13"/>
      <c r="D29" s="7"/>
      <c r="E29" s="7"/>
      <c r="F29" s="7"/>
      <c r="G29" s="7"/>
      <c r="H29" s="8"/>
    </row>
    <row r="30" spans="1:43" ht="17.25">
      <c r="A30" s="517" t="s">
        <v>413</v>
      </c>
      <c r="B30" s="518"/>
      <c r="C30" s="518"/>
      <c r="D30" s="7"/>
      <c r="E30" s="7"/>
      <c r="F30" s="519" t="s">
        <v>372</v>
      </c>
      <c r="G30" s="520" t="s">
        <v>391</v>
      </c>
      <c r="H30" s="520"/>
    </row>
    <row r="31" spans="1:43" ht="17.25">
      <c r="A31" s="7"/>
      <c r="B31" s="7"/>
      <c r="C31" s="13"/>
      <c r="D31" s="7"/>
      <c r="E31" s="7"/>
      <c r="F31" s="519"/>
      <c r="G31" s="521" t="s">
        <v>382</v>
      </c>
      <c r="H31" s="522"/>
    </row>
    <row r="32" spans="1:43" ht="13.5" customHeight="1">
      <c r="A32" s="7"/>
      <c r="B32" s="7"/>
      <c r="C32" s="13"/>
      <c r="D32" s="7"/>
      <c r="E32" s="7"/>
      <c r="F32" s="7"/>
      <c r="G32" s="7"/>
      <c r="H32" s="8"/>
    </row>
    <row r="33" spans="1:8" ht="15" customHeight="1">
      <c r="A33" s="7"/>
      <c r="B33" s="7"/>
      <c r="C33" s="13"/>
      <c r="D33" s="7"/>
      <c r="E33" s="7"/>
      <c r="F33" s="7"/>
      <c r="G33" s="7"/>
      <c r="H33" s="8"/>
    </row>
    <row r="34" spans="1:8" ht="17.25">
      <c r="A34" s="7"/>
      <c r="B34" s="7"/>
      <c r="C34" s="13"/>
      <c r="D34" s="7"/>
      <c r="E34" s="7"/>
      <c r="F34" s="7"/>
      <c r="G34" s="7"/>
      <c r="H34" s="8"/>
    </row>
    <row r="35" spans="1:8" ht="15" customHeight="1">
      <c r="A35" s="7"/>
      <c r="B35" s="7"/>
      <c r="C35" s="13"/>
      <c r="D35" s="516" t="s">
        <v>392</v>
      </c>
      <c r="E35" s="516"/>
      <c r="F35" s="516"/>
      <c r="G35" s="516"/>
      <c r="H35" s="7"/>
    </row>
    <row r="36" spans="1:8" ht="15" customHeight="1">
      <c r="A36" s="7"/>
      <c r="B36" s="7"/>
      <c r="C36" s="13"/>
      <c r="D36" s="7"/>
      <c r="E36" s="7"/>
      <c r="F36" s="8"/>
      <c r="G36" s="7"/>
      <c r="H36" s="7"/>
    </row>
    <row r="37" spans="1:8" ht="15" customHeight="1">
      <c r="A37" s="7"/>
      <c r="B37" s="7"/>
      <c r="C37" s="13"/>
      <c r="D37" s="516" t="s">
        <v>383</v>
      </c>
      <c r="E37" s="516"/>
      <c r="F37" s="516"/>
      <c r="G37" s="516"/>
      <c r="H37" s="7"/>
    </row>
    <row r="38" spans="1:8" ht="15" customHeight="1">
      <c r="A38" s="7"/>
      <c r="B38" s="7"/>
      <c r="C38" s="13"/>
      <c r="D38" s="7"/>
      <c r="E38" s="7"/>
      <c r="F38" s="8"/>
      <c r="G38" s="7"/>
      <c r="H38" s="7"/>
    </row>
    <row r="39" spans="1:8" ht="15" customHeight="1">
      <c r="A39" s="7"/>
      <c r="B39" s="7"/>
      <c r="C39" s="13"/>
      <c r="D39" s="516" t="s">
        <v>384</v>
      </c>
      <c r="E39" s="516"/>
      <c r="F39" s="516"/>
      <c r="G39" s="516"/>
      <c r="H39" s="7"/>
    </row>
  </sheetData>
  <sheetProtection password="DEE6" sheet="1" objects="1" scenarios="1"/>
  <mergeCells count="247">
    <mergeCell ref="A30:C30"/>
    <mergeCell ref="F30:F31"/>
    <mergeCell ref="G30:H30"/>
    <mergeCell ref="G31:H31"/>
    <mergeCell ref="D35:G35"/>
    <mergeCell ref="D37:G37"/>
    <mergeCell ref="A24:AP24"/>
    <mergeCell ref="A26:H27"/>
    <mergeCell ref="B28:H28"/>
    <mergeCell ref="D39:G39"/>
    <mergeCell ref="AG21:AG23"/>
    <mergeCell ref="AH21:AH23"/>
    <mergeCell ref="W21:W23"/>
    <mergeCell ref="X21:X23"/>
    <mergeCell ref="Y21:Y23"/>
    <mergeCell ref="Z21:Z23"/>
    <mergeCell ref="AA21:AA23"/>
    <mergeCell ref="AB21:AB23"/>
    <mergeCell ref="L21:L23"/>
    <mergeCell ref="M21:M23"/>
    <mergeCell ref="N21:N23"/>
    <mergeCell ref="O21:O23"/>
    <mergeCell ref="P21:P23"/>
    <mergeCell ref="AC21:AC23"/>
    <mergeCell ref="D21:D23"/>
    <mergeCell ref="E21:E23"/>
    <mergeCell ref="F21:F23"/>
    <mergeCell ref="H21:H23"/>
    <mergeCell ref="I21:I23"/>
    <mergeCell ref="J21:J23"/>
    <mergeCell ref="Q21:Q23"/>
    <mergeCell ref="R21:R23"/>
    <mergeCell ref="S21:S23"/>
    <mergeCell ref="AP21:AP23"/>
    <mergeCell ref="AQ21:AQ23"/>
    <mergeCell ref="AI21:AI23"/>
    <mergeCell ref="AJ21:AJ23"/>
    <mergeCell ref="AK21:AK23"/>
    <mergeCell ref="AL21:AL23"/>
    <mergeCell ref="AM21:AM23"/>
    <mergeCell ref="AN21:AN23"/>
    <mergeCell ref="AO21:AO23"/>
    <mergeCell ref="T21:T23"/>
    <mergeCell ref="U21:U23"/>
    <mergeCell ref="V21:V23"/>
    <mergeCell ref="K21:K23"/>
    <mergeCell ref="AH16:AH20"/>
    <mergeCell ref="AI16:AI20"/>
    <mergeCell ref="AB16:AB20"/>
    <mergeCell ref="AC16:AC20"/>
    <mergeCell ref="AD16:AD20"/>
    <mergeCell ref="AE16:AE20"/>
    <mergeCell ref="AF16:AF20"/>
    <mergeCell ref="AG16:AG20"/>
    <mergeCell ref="AD21:AD23"/>
    <mergeCell ref="AE21:AE23"/>
    <mergeCell ref="AF21:AF23"/>
    <mergeCell ref="AA16:AA20"/>
    <mergeCell ref="K13:K15"/>
    <mergeCell ref="L13:L15"/>
    <mergeCell ref="M13:M15"/>
    <mergeCell ref="N13:N15"/>
    <mergeCell ref="O13:O15"/>
    <mergeCell ref="P13:P15"/>
    <mergeCell ref="X16:X20"/>
    <mergeCell ref="Y16:Y20"/>
    <mergeCell ref="Z16:Z20"/>
    <mergeCell ref="P16:P20"/>
    <mergeCell ref="Q16:Q20"/>
    <mergeCell ref="R16:R20"/>
    <mergeCell ref="S16:S20"/>
    <mergeCell ref="T16:T20"/>
    <mergeCell ref="U16:U20"/>
    <mergeCell ref="O16:O20"/>
    <mergeCell ref="Q13:Q15"/>
    <mergeCell ref="R13:R15"/>
    <mergeCell ref="S13:S15"/>
    <mergeCell ref="V16:V20"/>
    <mergeCell ref="W16:W20"/>
    <mergeCell ref="AO13:AO15"/>
    <mergeCell ref="AP13:AP15"/>
    <mergeCell ref="AQ13:AQ15"/>
    <mergeCell ref="AK13:AK15"/>
    <mergeCell ref="AL13:AL15"/>
    <mergeCell ref="AM13:AM15"/>
    <mergeCell ref="AN13:AN15"/>
    <mergeCell ref="T13:T15"/>
    <mergeCell ref="U13:U15"/>
    <mergeCell ref="V13:V15"/>
    <mergeCell ref="AI13:AI15"/>
    <mergeCell ref="AJ13:AJ15"/>
    <mergeCell ref="AC13:AC15"/>
    <mergeCell ref="AD13:AD15"/>
    <mergeCell ref="AE13:AE15"/>
    <mergeCell ref="AF13:AF15"/>
    <mergeCell ref="AG13:AG15"/>
    <mergeCell ref="AH13:AH15"/>
    <mergeCell ref="W13:W15"/>
    <mergeCell ref="X13:X15"/>
    <mergeCell ref="Y13:Y15"/>
    <mergeCell ref="Z13:Z15"/>
    <mergeCell ref="AA13:AA15"/>
    <mergeCell ref="AB13:AB15"/>
    <mergeCell ref="AN16:AN20"/>
    <mergeCell ref="AO16:AO20"/>
    <mergeCell ref="AP16:AP20"/>
    <mergeCell ref="AQ16:AQ20"/>
    <mergeCell ref="AK16:AK20"/>
    <mergeCell ref="AL16:AL20"/>
    <mergeCell ref="AM16:AM20"/>
    <mergeCell ref="H16:H20"/>
    <mergeCell ref="I16:I20"/>
    <mergeCell ref="J16:J20"/>
    <mergeCell ref="K16:K20"/>
    <mergeCell ref="L16:L20"/>
    <mergeCell ref="M16:M20"/>
    <mergeCell ref="N16:N20"/>
    <mergeCell ref="AJ16:AJ20"/>
    <mergeCell ref="AM11:AM12"/>
    <mergeCell ref="AN11:AN12"/>
    <mergeCell ref="AO11:AO12"/>
    <mergeCell ref="AP11:AP12"/>
    <mergeCell ref="AQ11:AQ12"/>
    <mergeCell ref="D13:D15"/>
    <mergeCell ref="E13:E15"/>
    <mergeCell ref="H13:H15"/>
    <mergeCell ref="I13:I15"/>
    <mergeCell ref="J13:J15"/>
    <mergeCell ref="AG11:AG12"/>
    <mergeCell ref="AH11:AH12"/>
    <mergeCell ref="AI11:AI12"/>
    <mergeCell ref="AJ11:AJ12"/>
    <mergeCell ref="AK11:AK12"/>
    <mergeCell ref="AL11:AL12"/>
    <mergeCell ref="AA11:AA12"/>
    <mergeCell ref="AB11:AB12"/>
    <mergeCell ref="AC11:AC12"/>
    <mergeCell ref="AD11:AD12"/>
    <mergeCell ref="AE11:AE12"/>
    <mergeCell ref="AF11:AF12"/>
    <mergeCell ref="U11:U12"/>
    <mergeCell ref="V11:V12"/>
    <mergeCell ref="AP9:AP10"/>
    <mergeCell ref="AQ9:AQ10"/>
    <mergeCell ref="AF9:AF10"/>
    <mergeCell ref="AG9:AG10"/>
    <mergeCell ref="AH9:AH10"/>
    <mergeCell ref="AI9:AI10"/>
    <mergeCell ref="AJ9:AJ10"/>
    <mergeCell ref="AK9:AK10"/>
    <mergeCell ref="I11:I12"/>
    <mergeCell ref="J11:J12"/>
    <mergeCell ref="K11:K12"/>
    <mergeCell ref="L11:L12"/>
    <mergeCell ref="M11:M12"/>
    <mergeCell ref="N11:N12"/>
    <mergeCell ref="W11:W12"/>
    <mergeCell ref="X11:X12"/>
    <mergeCell ref="Y11:Y12"/>
    <mergeCell ref="Z11:Z12"/>
    <mergeCell ref="O11:O12"/>
    <mergeCell ref="P11:P12"/>
    <mergeCell ref="Q11:Q12"/>
    <mergeCell ref="R11:R12"/>
    <mergeCell ref="S11:S12"/>
    <mergeCell ref="T11:T12"/>
    <mergeCell ref="U9:U10"/>
    <mergeCell ref="V9:V10"/>
    <mergeCell ref="W9:W10"/>
    <mergeCell ref="X9:X10"/>
    <mergeCell ref="Y9:Y10"/>
    <mergeCell ref="AL9:AL10"/>
    <mergeCell ref="AM9:AM10"/>
    <mergeCell ref="AN9:AN10"/>
    <mergeCell ref="AO9:AO10"/>
    <mergeCell ref="AG7:AH7"/>
    <mergeCell ref="AI7:AJ7"/>
    <mergeCell ref="AK7:AL7"/>
    <mergeCell ref="G5:G8"/>
    <mergeCell ref="H5:H8"/>
    <mergeCell ref="I5:AN5"/>
    <mergeCell ref="N9:N10"/>
    <mergeCell ref="O9:O10"/>
    <mergeCell ref="P9:P10"/>
    <mergeCell ref="Q9:Q10"/>
    <mergeCell ref="R9:R10"/>
    <mergeCell ref="S9:S10"/>
    <mergeCell ref="H9:H10"/>
    <mergeCell ref="I9:I10"/>
    <mergeCell ref="J9:J10"/>
    <mergeCell ref="K9:K10"/>
    <mergeCell ref="L9:L10"/>
    <mergeCell ref="M9:M10"/>
    <mergeCell ref="Z9:Z10"/>
    <mergeCell ref="AA9:AA10"/>
    <mergeCell ref="AB9:AB10"/>
    <mergeCell ref="AC9:AC10"/>
    <mergeCell ref="AD9:AD10"/>
    <mergeCell ref="AE9:AE10"/>
    <mergeCell ref="I7:J7"/>
    <mergeCell ref="K7:L7"/>
    <mergeCell ref="M7:N7"/>
    <mergeCell ref="O7:P7"/>
    <mergeCell ref="Q7:R7"/>
    <mergeCell ref="S7:T7"/>
    <mergeCell ref="A9:A23"/>
    <mergeCell ref="B9:B10"/>
    <mergeCell ref="C9:C10"/>
    <mergeCell ref="D9:D10"/>
    <mergeCell ref="E9:E10"/>
    <mergeCell ref="F9:F10"/>
    <mergeCell ref="T9:T10"/>
    <mergeCell ref="B11:B15"/>
    <mergeCell ref="C11:C15"/>
    <mergeCell ref="D11:D12"/>
    <mergeCell ref="E11:E12"/>
    <mergeCell ref="F11:F12"/>
    <mergeCell ref="H11:H12"/>
    <mergeCell ref="B16:B23"/>
    <mergeCell ref="C16:C23"/>
    <mergeCell ref="D16:D20"/>
    <mergeCell ref="E16:E20"/>
    <mergeCell ref="F16:F20"/>
    <mergeCell ref="AO5:AO8"/>
    <mergeCell ref="AP5:AP8"/>
    <mergeCell ref="AQ5:AQ8"/>
    <mergeCell ref="I6:P6"/>
    <mergeCell ref="Q6:X6"/>
    <mergeCell ref="Y6:AF6"/>
    <mergeCell ref="AG6:AN6"/>
    <mergeCell ref="A1:C2"/>
    <mergeCell ref="D1:H1"/>
    <mergeCell ref="D2:H2"/>
    <mergeCell ref="AO4:AQ4"/>
    <mergeCell ref="A5:A8"/>
    <mergeCell ref="B5:B8"/>
    <mergeCell ref="C5:C8"/>
    <mergeCell ref="D5:D8"/>
    <mergeCell ref="E5:E8"/>
    <mergeCell ref="F5:F8"/>
    <mergeCell ref="AM7:AN7"/>
    <mergeCell ref="U7:V7"/>
    <mergeCell ref="W7:X7"/>
    <mergeCell ref="Y7:Z7"/>
    <mergeCell ref="AA7:AB7"/>
    <mergeCell ref="AC7:AD7"/>
    <mergeCell ref="AE7:AF7"/>
  </mergeCells>
  <printOptions horizontalCentered="1"/>
  <pageMargins left="0.70866141732283472" right="0.70866141732283472" top="0.74803149606299213" bottom="0.74803149606299213" header="0.31496062992125984" footer="0.31496062992125984"/>
  <pageSetup scale="41" orientation="landscape" r:id="rId1"/>
  <headerFooter>
    <oddFooter>&amp;R&amp;P de &amp;N</oddFooter>
  </headerFooter>
  <rowBreaks count="1" manualBreakCount="1">
    <brk id="8"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Q42"/>
  <sheetViews>
    <sheetView showGridLines="0" topLeftCell="D14" zoomScale="65" zoomScaleNormal="65" workbookViewId="0">
      <selection activeCell="D17" sqref="D17:D19"/>
    </sheetView>
  </sheetViews>
  <sheetFormatPr baseColWidth="10" defaultColWidth="17.28515625" defaultRowHeight="15" customHeight="1"/>
  <cols>
    <col min="1" max="1" width="25.5703125" style="9" customWidth="1"/>
    <col min="2" max="2" width="23.7109375" style="9" customWidth="1"/>
    <col min="3" max="3" width="21.7109375" style="14" customWidth="1"/>
    <col min="4" max="4" width="42.140625" style="9" customWidth="1"/>
    <col min="5" max="5" width="23.28515625" style="9" customWidth="1"/>
    <col min="6" max="6" width="41.42578125" style="9" customWidth="1"/>
    <col min="7" max="7" width="51.5703125" style="9" customWidth="1"/>
    <col min="8" max="8" width="53.42578125" style="11" customWidth="1"/>
    <col min="9" max="9" width="18" style="5" bestFit="1" customWidth="1"/>
    <col min="10" max="14" width="17.42578125" style="5" bestFit="1" customWidth="1"/>
    <col min="15" max="15" width="19" style="5" bestFit="1" customWidth="1"/>
    <col min="16" max="17" width="17.42578125" style="5" bestFit="1" customWidth="1"/>
    <col min="18" max="18" width="17.28515625" style="5"/>
    <col min="19" max="19" width="17.42578125" style="5" bestFit="1" customWidth="1"/>
    <col min="20" max="20" width="17.28515625" style="5"/>
    <col min="21" max="21" width="17.42578125" style="5" bestFit="1" customWidth="1"/>
    <col min="22" max="22" width="17.28515625" style="5"/>
    <col min="23" max="23" width="19" style="5" bestFit="1" customWidth="1"/>
    <col min="24" max="25" width="17.42578125" style="5" bestFit="1" customWidth="1"/>
    <col min="26" max="26" width="17.28515625" style="5"/>
    <col min="27" max="27" width="17.42578125" style="5" bestFit="1" customWidth="1"/>
    <col min="28" max="28" width="17.28515625" style="5"/>
    <col min="29" max="29" width="17.42578125" style="5" bestFit="1" customWidth="1"/>
    <col min="30" max="30" width="17.28515625" style="5"/>
    <col min="31" max="31" width="19" style="5" bestFit="1" customWidth="1"/>
    <col min="32" max="33" width="17.42578125" style="5" bestFit="1" customWidth="1"/>
    <col min="34" max="34" width="17.28515625" style="5"/>
    <col min="35" max="35" width="17.42578125" style="5" bestFit="1" customWidth="1"/>
    <col min="36" max="36" width="17.28515625" style="5"/>
    <col min="37" max="37" width="17.42578125" style="5" bestFit="1" customWidth="1"/>
    <col min="38" max="38" width="17.28515625" style="5"/>
    <col min="39" max="39" width="19" style="5" bestFit="1" customWidth="1"/>
    <col min="40" max="40" width="17.42578125" style="5" bestFit="1" customWidth="1"/>
    <col min="41" max="41" width="19" style="5" bestFit="1" customWidth="1"/>
    <col min="42" max="42" width="17.42578125" style="5" bestFit="1" customWidth="1"/>
    <col min="43" max="16384" width="17.28515625" style="5"/>
  </cols>
  <sheetData>
    <row r="1" spans="1:43" ht="39.75" customHeight="1">
      <c r="A1" s="555"/>
      <c r="B1" s="555"/>
      <c r="C1" s="555"/>
      <c r="D1" s="556" t="s">
        <v>345</v>
      </c>
      <c r="E1" s="556"/>
      <c r="F1" s="556"/>
      <c r="G1" s="556"/>
      <c r="H1" s="556"/>
    </row>
    <row r="2" spans="1:43" ht="39.75" customHeight="1">
      <c r="A2" s="555"/>
      <c r="B2" s="555"/>
      <c r="C2" s="555"/>
      <c r="D2" s="556">
        <v>2015</v>
      </c>
      <c r="E2" s="556"/>
      <c r="F2" s="556"/>
      <c r="G2" s="556"/>
      <c r="H2" s="556"/>
    </row>
    <row r="3" spans="1:43" ht="14.25" customHeight="1">
      <c r="A3" s="6"/>
      <c r="B3" s="6"/>
      <c r="C3" s="12"/>
      <c r="D3" s="6"/>
      <c r="E3" s="6"/>
      <c r="F3" s="6"/>
      <c r="G3" s="6"/>
      <c r="H3" s="10"/>
    </row>
    <row r="4" spans="1:43" ht="15" customHeight="1">
      <c r="A4" s="19"/>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1"/>
      <c r="AO4" s="557"/>
      <c r="AP4" s="558"/>
      <c r="AQ4" s="559"/>
    </row>
    <row r="5" spans="1:43" ht="13.5" customHeight="1">
      <c r="A5" s="560" t="s">
        <v>0</v>
      </c>
      <c r="B5" s="560" t="s">
        <v>1</v>
      </c>
      <c r="C5" s="560" t="s">
        <v>2</v>
      </c>
      <c r="D5" s="549" t="s">
        <v>3</v>
      </c>
      <c r="E5" s="549" t="s">
        <v>4</v>
      </c>
      <c r="F5" s="549" t="s">
        <v>5</v>
      </c>
      <c r="G5" s="549" t="s">
        <v>6</v>
      </c>
      <c r="H5" s="549" t="s">
        <v>7</v>
      </c>
      <c r="I5" s="551" t="s">
        <v>346</v>
      </c>
      <c r="J5" s="551"/>
      <c r="K5" s="551"/>
      <c r="L5" s="551"/>
      <c r="M5" s="551"/>
      <c r="N5" s="551"/>
      <c r="O5" s="551"/>
      <c r="P5" s="551"/>
      <c r="Q5" s="551"/>
      <c r="R5" s="551"/>
      <c r="S5" s="551"/>
      <c r="T5" s="551"/>
      <c r="U5" s="551"/>
      <c r="V5" s="551"/>
      <c r="W5" s="551"/>
      <c r="X5" s="551"/>
      <c r="Y5" s="551"/>
      <c r="Z5" s="551"/>
      <c r="AA5" s="551"/>
      <c r="AB5" s="551"/>
      <c r="AC5" s="551"/>
      <c r="AD5" s="551"/>
      <c r="AE5" s="551"/>
      <c r="AF5" s="551"/>
      <c r="AG5" s="551"/>
      <c r="AH5" s="551"/>
      <c r="AI5" s="551"/>
      <c r="AJ5" s="551"/>
      <c r="AK5" s="551"/>
      <c r="AL5" s="551"/>
      <c r="AM5" s="551"/>
      <c r="AN5" s="551"/>
      <c r="AO5" s="562" t="s">
        <v>347</v>
      </c>
      <c r="AP5" s="563" t="s">
        <v>348</v>
      </c>
      <c r="AQ5" s="563" t="s">
        <v>378</v>
      </c>
    </row>
    <row r="6" spans="1:43" ht="13.5" customHeight="1">
      <c r="A6" s="560"/>
      <c r="B6" s="560"/>
      <c r="C6" s="560"/>
      <c r="D6" s="549"/>
      <c r="E6" s="549"/>
      <c r="F6" s="549"/>
      <c r="G6" s="549"/>
      <c r="H6" s="549"/>
      <c r="I6" s="554" t="s">
        <v>349</v>
      </c>
      <c r="J6" s="554"/>
      <c r="K6" s="554"/>
      <c r="L6" s="554"/>
      <c r="M6" s="554"/>
      <c r="N6" s="554"/>
      <c r="O6" s="554"/>
      <c r="P6" s="554"/>
      <c r="Q6" s="554" t="s">
        <v>350</v>
      </c>
      <c r="R6" s="554"/>
      <c r="S6" s="554"/>
      <c r="T6" s="554"/>
      <c r="U6" s="554"/>
      <c r="V6" s="554"/>
      <c r="W6" s="554"/>
      <c r="X6" s="554"/>
      <c r="Y6" s="554" t="s">
        <v>351</v>
      </c>
      <c r="Z6" s="554"/>
      <c r="AA6" s="554"/>
      <c r="AB6" s="554"/>
      <c r="AC6" s="554"/>
      <c r="AD6" s="554"/>
      <c r="AE6" s="554"/>
      <c r="AF6" s="554"/>
      <c r="AG6" s="554" t="s">
        <v>352</v>
      </c>
      <c r="AH6" s="554"/>
      <c r="AI6" s="554"/>
      <c r="AJ6" s="554"/>
      <c r="AK6" s="554"/>
      <c r="AL6" s="554"/>
      <c r="AM6" s="554"/>
      <c r="AN6" s="554"/>
      <c r="AO6" s="562"/>
      <c r="AP6" s="563"/>
      <c r="AQ6" s="563"/>
    </row>
    <row r="7" spans="1:43" ht="17.25" customHeight="1">
      <c r="A7" s="560"/>
      <c r="B7" s="560"/>
      <c r="C7" s="560"/>
      <c r="D7" s="549"/>
      <c r="E7" s="549"/>
      <c r="F7" s="549"/>
      <c r="G7" s="549"/>
      <c r="H7" s="549"/>
      <c r="I7" s="546" t="s">
        <v>353</v>
      </c>
      <c r="J7" s="546"/>
      <c r="K7" s="546" t="s">
        <v>354</v>
      </c>
      <c r="L7" s="546"/>
      <c r="M7" s="546" t="s">
        <v>355</v>
      </c>
      <c r="N7" s="546"/>
      <c r="O7" s="547" t="s">
        <v>356</v>
      </c>
      <c r="P7" s="548"/>
      <c r="Q7" s="546" t="s">
        <v>357</v>
      </c>
      <c r="R7" s="546"/>
      <c r="S7" s="546" t="s">
        <v>358</v>
      </c>
      <c r="T7" s="546"/>
      <c r="U7" s="546" t="s">
        <v>359</v>
      </c>
      <c r="V7" s="546"/>
      <c r="W7" s="547" t="s">
        <v>356</v>
      </c>
      <c r="X7" s="548"/>
      <c r="Y7" s="546" t="s">
        <v>360</v>
      </c>
      <c r="Z7" s="546"/>
      <c r="AA7" s="546" t="s">
        <v>361</v>
      </c>
      <c r="AB7" s="546"/>
      <c r="AC7" s="546" t="s">
        <v>362</v>
      </c>
      <c r="AD7" s="546"/>
      <c r="AE7" s="547" t="s">
        <v>356</v>
      </c>
      <c r="AF7" s="548"/>
      <c r="AG7" s="546" t="s">
        <v>363</v>
      </c>
      <c r="AH7" s="546"/>
      <c r="AI7" s="546" t="s">
        <v>364</v>
      </c>
      <c r="AJ7" s="546"/>
      <c r="AK7" s="546" t="s">
        <v>365</v>
      </c>
      <c r="AL7" s="546"/>
      <c r="AM7" s="547" t="s">
        <v>356</v>
      </c>
      <c r="AN7" s="548"/>
      <c r="AO7" s="562"/>
      <c r="AP7" s="563"/>
      <c r="AQ7" s="563"/>
    </row>
    <row r="8" spans="1:43" ht="15.75" customHeight="1">
      <c r="A8" s="561"/>
      <c r="B8" s="561"/>
      <c r="C8" s="561"/>
      <c r="D8" s="550"/>
      <c r="E8" s="550"/>
      <c r="F8" s="550"/>
      <c r="G8" s="550"/>
      <c r="H8" s="550"/>
      <c r="I8" s="15" t="s">
        <v>366</v>
      </c>
      <c r="J8" s="16" t="s">
        <v>367</v>
      </c>
      <c r="K8" s="15" t="s">
        <v>366</v>
      </c>
      <c r="L8" s="16" t="s">
        <v>367</v>
      </c>
      <c r="M8" s="15" t="s">
        <v>366</v>
      </c>
      <c r="N8" s="16" t="s">
        <v>367</v>
      </c>
      <c r="O8" s="17" t="s">
        <v>366</v>
      </c>
      <c r="P8" s="18" t="s">
        <v>367</v>
      </c>
      <c r="Q8" s="15" t="s">
        <v>366</v>
      </c>
      <c r="R8" s="16" t="s">
        <v>367</v>
      </c>
      <c r="S8" s="15" t="s">
        <v>366</v>
      </c>
      <c r="T8" s="16" t="s">
        <v>367</v>
      </c>
      <c r="U8" s="15" t="s">
        <v>366</v>
      </c>
      <c r="V8" s="16" t="s">
        <v>367</v>
      </c>
      <c r="W8" s="17" t="s">
        <v>366</v>
      </c>
      <c r="X8" s="18" t="s">
        <v>367</v>
      </c>
      <c r="Y8" s="15" t="s">
        <v>366</v>
      </c>
      <c r="Z8" s="16" t="s">
        <v>367</v>
      </c>
      <c r="AA8" s="15" t="s">
        <v>366</v>
      </c>
      <c r="AB8" s="16" t="s">
        <v>367</v>
      </c>
      <c r="AC8" s="15" t="s">
        <v>366</v>
      </c>
      <c r="AD8" s="16" t="s">
        <v>367</v>
      </c>
      <c r="AE8" s="17" t="s">
        <v>366</v>
      </c>
      <c r="AF8" s="18" t="s">
        <v>367</v>
      </c>
      <c r="AG8" s="15" t="s">
        <v>366</v>
      </c>
      <c r="AH8" s="16" t="s">
        <v>367</v>
      </c>
      <c r="AI8" s="15" t="s">
        <v>366</v>
      </c>
      <c r="AJ8" s="16" t="s">
        <v>367</v>
      </c>
      <c r="AK8" s="15" t="s">
        <v>366</v>
      </c>
      <c r="AL8" s="16" t="s">
        <v>367</v>
      </c>
      <c r="AM8" s="17" t="s">
        <v>366</v>
      </c>
      <c r="AN8" s="18" t="s">
        <v>367</v>
      </c>
      <c r="AO8" s="562"/>
      <c r="AP8" s="563"/>
      <c r="AQ8" s="563"/>
    </row>
    <row r="9" spans="1:43" ht="109.5" customHeight="1">
      <c r="A9" s="510" t="s">
        <v>49</v>
      </c>
      <c r="B9" s="510" t="s">
        <v>50</v>
      </c>
      <c r="C9" s="575" t="s">
        <v>51</v>
      </c>
      <c r="D9" s="545" t="s">
        <v>52</v>
      </c>
      <c r="E9" s="569" t="s">
        <v>53</v>
      </c>
      <c r="F9" s="55" t="s">
        <v>343</v>
      </c>
      <c r="G9" s="63" t="s">
        <v>404</v>
      </c>
      <c r="H9" s="55" t="s">
        <v>54</v>
      </c>
      <c r="I9" s="532" t="e">
        <f>SUM(#REF!)</f>
        <v>#REF!</v>
      </c>
      <c r="J9" s="532" t="e">
        <f>SUM(#REF!)</f>
        <v>#REF!</v>
      </c>
      <c r="K9" s="532" t="e">
        <f>SUM(#REF!)</f>
        <v>#REF!</v>
      </c>
      <c r="L9" s="532" t="e">
        <f>SUM(#REF!)</f>
        <v>#REF!</v>
      </c>
      <c r="M9" s="532" t="e">
        <f>SUM(#REF!)</f>
        <v>#REF!</v>
      </c>
      <c r="N9" s="532" t="e">
        <f>SUM(#REF!)</f>
        <v>#REF!</v>
      </c>
      <c r="O9" s="620" t="e">
        <f>I9+K9+M9</f>
        <v>#REF!</v>
      </c>
      <c r="P9" s="620" t="e">
        <f>J9+L9+N9</f>
        <v>#REF!</v>
      </c>
      <c r="Q9" s="532" t="e">
        <f>SUM(#REF!)</f>
        <v>#REF!</v>
      </c>
      <c r="R9" s="532" t="e">
        <f>SUM(#REF!)</f>
        <v>#REF!</v>
      </c>
      <c r="S9" s="532" t="e">
        <f>SUM(#REF!)</f>
        <v>#REF!</v>
      </c>
      <c r="T9" s="532" t="e">
        <f>SUM(#REF!)</f>
        <v>#REF!</v>
      </c>
      <c r="U9" s="532" t="e">
        <f>SUM(#REF!)</f>
        <v>#REF!</v>
      </c>
      <c r="V9" s="532" t="e">
        <f>SUM(#REF!)</f>
        <v>#REF!</v>
      </c>
      <c r="W9" s="620" t="e">
        <f>Q9+S9+U9</f>
        <v>#REF!</v>
      </c>
      <c r="X9" s="620" t="e">
        <f>R9+T9+V9</f>
        <v>#REF!</v>
      </c>
      <c r="Y9" s="532" t="e">
        <f>SUM(#REF!)</f>
        <v>#REF!</v>
      </c>
      <c r="Z9" s="532" t="e">
        <f>SUM(#REF!)</f>
        <v>#REF!</v>
      </c>
      <c r="AA9" s="532" t="e">
        <f>SUM(#REF!)</f>
        <v>#REF!</v>
      </c>
      <c r="AB9" s="532" t="e">
        <f>SUM(#REF!)</f>
        <v>#REF!</v>
      </c>
      <c r="AC9" s="532" t="e">
        <f>SUM(#REF!)</f>
        <v>#REF!</v>
      </c>
      <c r="AD9" s="532" t="e">
        <f>SUM(#REF!)</f>
        <v>#REF!</v>
      </c>
      <c r="AE9" s="620" t="e">
        <f>Y9+AA9+AC9</f>
        <v>#REF!</v>
      </c>
      <c r="AF9" s="620" t="e">
        <f>Z9+AB9+AD9</f>
        <v>#REF!</v>
      </c>
      <c r="AG9" s="532" t="e">
        <f>SUM(#REF!)</f>
        <v>#REF!</v>
      </c>
      <c r="AH9" s="532" t="e">
        <f>SUM(#REF!)</f>
        <v>#REF!</v>
      </c>
      <c r="AI9" s="532" t="e">
        <f>SUM(#REF!)</f>
        <v>#REF!</v>
      </c>
      <c r="AJ9" s="532" t="e">
        <f>SUM(#REF!)</f>
        <v>#REF!</v>
      </c>
      <c r="AK9" s="532" t="e">
        <f>SUM(#REF!)</f>
        <v>#REF!</v>
      </c>
      <c r="AL9" s="532" t="e">
        <f>SUM(#REF!)</f>
        <v>#REF!</v>
      </c>
      <c r="AM9" s="620" t="e">
        <f>AG9+AI9+AK9</f>
        <v>#REF!</v>
      </c>
      <c r="AN9" s="620" t="e">
        <f>AH9+AJ9+AL9</f>
        <v>#REF!</v>
      </c>
      <c r="AO9" s="538" t="e">
        <f>O9+W9+AE9+AM9</f>
        <v>#REF!</v>
      </c>
      <c r="AP9" s="538" t="e">
        <f>P9+X9+AF9+AN9</f>
        <v>#REF!</v>
      </c>
      <c r="AQ9" s="538" t="e">
        <f>IF(AND(AP9&gt;0,AO9&gt;0),AP9/AO9,0)</f>
        <v>#REF!</v>
      </c>
    </row>
    <row r="10" spans="1:43" ht="128.25" customHeight="1">
      <c r="A10" s="511"/>
      <c r="B10" s="511"/>
      <c r="C10" s="575"/>
      <c r="D10" s="545"/>
      <c r="E10" s="569"/>
      <c r="F10" s="552" t="s">
        <v>405</v>
      </c>
      <c r="G10" s="63" t="s">
        <v>368</v>
      </c>
      <c r="H10" s="55" t="s">
        <v>55</v>
      </c>
      <c r="I10" s="533"/>
      <c r="J10" s="533"/>
      <c r="K10" s="533"/>
      <c r="L10" s="533"/>
      <c r="M10" s="533"/>
      <c r="N10" s="533"/>
      <c r="O10" s="621"/>
      <c r="P10" s="621"/>
      <c r="Q10" s="533"/>
      <c r="R10" s="533"/>
      <c r="S10" s="533"/>
      <c r="T10" s="533"/>
      <c r="U10" s="533"/>
      <c r="V10" s="533"/>
      <c r="W10" s="621"/>
      <c r="X10" s="621"/>
      <c r="Y10" s="533"/>
      <c r="Z10" s="533"/>
      <c r="AA10" s="533"/>
      <c r="AB10" s="533"/>
      <c r="AC10" s="533"/>
      <c r="AD10" s="533"/>
      <c r="AE10" s="621"/>
      <c r="AF10" s="621"/>
      <c r="AG10" s="533"/>
      <c r="AH10" s="533"/>
      <c r="AI10" s="533"/>
      <c r="AJ10" s="533"/>
      <c r="AK10" s="533"/>
      <c r="AL10" s="533"/>
      <c r="AM10" s="621"/>
      <c r="AN10" s="621"/>
      <c r="AO10" s="539"/>
      <c r="AP10" s="539"/>
      <c r="AQ10" s="539"/>
    </row>
    <row r="11" spans="1:43" ht="95.25" customHeight="1">
      <c r="A11" s="511"/>
      <c r="B11" s="511"/>
      <c r="C11" s="575"/>
      <c r="D11" s="545"/>
      <c r="E11" s="569"/>
      <c r="F11" s="552"/>
      <c r="G11" s="55" t="s">
        <v>223</v>
      </c>
      <c r="H11" s="56" t="s">
        <v>56</v>
      </c>
      <c r="I11" s="533"/>
      <c r="J11" s="533"/>
      <c r="K11" s="533"/>
      <c r="L11" s="533"/>
      <c r="M11" s="533"/>
      <c r="N11" s="533"/>
      <c r="O11" s="621"/>
      <c r="P11" s="621"/>
      <c r="Q11" s="533"/>
      <c r="R11" s="533"/>
      <c r="S11" s="533"/>
      <c r="T11" s="533"/>
      <c r="U11" s="533"/>
      <c r="V11" s="533"/>
      <c r="W11" s="621"/>
      <c r="X11" s="621"/>
      <c r="Y11" s="533"/>
      <c r="Z11" s="533"/>
      <c r="AA11" s="533"/>
      <c r="AB11" s="533"/>
      <c r="AC11" s="533"/>
      <c r="AD11" s="533"/>
      <c r="AE11" s="621"/>
      <c r="AF11" s="621"/>
      <c r="AG11" s="533"/>
      <c r="AH11" s="533"/>
      <c r="AI11" s="533"/>
      <c r="AJ11" s="533"/>
      <c r="AK11" s="533"/>
      <c r="AL11" s="533"/>
      <c r="AM11" s="621"/>
      <c r="AN11" s="621"/>
      <c r="AO11" s="539"/>
      <c r="AP11" s="539"/>
      <c r="AQ11" s="539"/>
    </row>
    <row r="12" spans="1:43" ht="86.25">
      <c r="A12" s="511"/>
      <c r="B12" s="511"/>
      <c r="C12" s="575"/>
      <c r="D12" s="545"/>
      <c r="E12" s="569"/>
      <c r="F12" s="552"/>
      <c r="G12" s="55" t="s">
        <v>190</v>
      </c>
      <c r="H12" s="55" t="s">
        <v>224</v>
      </c>
      <c r="I12" s="533"/>
      <c r="J12" s="533"/>
      <c r="K12" s="533"/>
      <c r="L12" s="533"/>
      <c r="M12" s="533"/>
      <c r="N12" s="533"/>
      <c r="O12" s="621"/>
      <c r="P12" s="621"/>
      <c r="Q12" s="533"/>
      <c r="R12" s="533"/>
      <c r="S12" s="533"/>
      <c r="T12" s="533"/>
      <c r="U12" s="533"/>
      <c r="V12" s="533"/>
      <c r="W12" s="621"/>
      <c r="X12" s="621"/>
      <c r="Y12" s="533"/>
      <c r="Z12" s="533"/>
      <c r="AA12" s="533"/>
      <c r="AB12" s="533"/>
      <c r="AC12" s="533"/>
      <c r="AD12" s="533"/>
      <c r="AE12" s="621"/>
      <c r="AF12" s="621"/>
      <c r="AG12" s="533"/>
      <c r="AH12" s="533"/>
      <c r="AI12" s="533"/>
      <c r="AJ12" s="533"/>
      <c r="AK12" s="533"/>
      <c r="AL12" s="533"/>
      <c r="AM12" s="621"/>
      <c r="AN12" s="621"/>
      <c r="AO12" s="539"/>
      <c r="AP12" s="539"/>
      <c r="AQ12" s="539"/>
    </row>
    <row r="13" spans="1:43" ht="81.75" customHeight="1">
      <c r="A13" s="511"/>
      <c r="B13" s="511"/>
      <c r="C13" s="575"/>
      <c r="D13" s="545"/>
      <c r="E13" s="569"/>
      <c r="F13" s="552"/>
      <c r="G13" s="63" t="s">
        <v>406</v>
      </c>
      <c r="H13" s="55" t="s">
        <v>56</v>
      </c>
      <c r="I13" s="533"/>
      <c r="J13" s="533"/>
      <c r="K13" s="533"/>
      <c r="L13" s="533"/>
      <c r="M13" s="533"/>
      <c r="N13" s="533"/>
      <c r="O13" s="621"/>
      <c r="P13" s="621"/>
      <c r="Q13" s="533"/>
      <c r="R13" s="533"/>
      <c r="S13" s="533"/>
      <c r="T13" s="533"/>
      <c r="U13" s="533"/>
      <c r="V13" s="533"/>
      <c r="W13" s="621"/>
      <c r="X13" s="621"/>
      <c r="Y13" s="533"/>
      <c r="Z13" s="533"/>
      <c r="AA13" s="533"/>
      <c r="AB13" s="533"/>
      <c r="AC13" s="533"/>
      <c r="AD13" s="533"/>
      <c r="AE13" s="621"/>
      <c r="AF13" s="621"/>
      <c r="AG13" s="533"/>
      <c r="AH13" s="533"/>
      <c r="AI13" s="533"/>
      <c r="AJ13" s="533"/>
      <c r="AK13" s="533"/>
      <c r="AL13" s="533"/>
      <c r="AM13" s="621"/>
      <c r="AN13" s="621"/>
      <c r="AO13" s="539"/>
      <c r="AP13" s="539"/>
      <c r="AQ13" s="539"/>
    </row>
    <row r="14" spans="1:43" ht="68.25" customHeight="1">
      <c r="A14" s="511"/>
      <c r="B14" s="511"/>
      <c r="C14" s="575"/>
      <c r="D14" s="545"/>
      <c r="E14" s="569"/>
      <c r="F14" s="552"/>
      <c r="G14" s="63" t="s">
        <v>407</v>
      </c>
      <c r="H14" s="55" t="s">
        <v>56</v>
      </c>
      <c r="I14" s="534"/>
      <c r="J14" s="534"/>
      <c r="K14" s="534"/>
      <c r="L14" s="534"/>
      <c r="M14" s="534"/>
      <c r="N14" s="534"/>
      <c r="O14" s="622"/>
      <c r="P14" s="622"/>
      <c r="Q14" s="534"/>
      <c r="R14" s="534"/>
      <c r="S14" s="534"/>
      <c r="T14" s="534"/>
      <c r="U14" s="534"/>
      <c r="V14" s="534"/>
      <c r="W14" s="622"/>
      <c r="X14" s="622"/>
      <c r="Y14" s="534"/>
      <c r="Z14" s="534"/>
      <c r="AA14" s="534"/>
      <c r="AB14" s="534"/>
      <c r="AC14" s="534"/>
      <c r="AD14" s="534"/>
      <c r="AE14" s="622"/>
      <c r="AF14" s="622"/>
      <c r="AG14" s="534"/>
      <c r="AH14" s="534"/>
      <c r="AI14" s="534"/>
      <c r="AJ14" s="534"/>
      <c r="AK14" s="534"/>
      <c r="AL14" s="534"/>
      <c r="AM14" s="622"/>
      <c r="AN14" s="622"/>
      <c r="AO14" s="540"/>
      <c r="AP14" s="540"/>
      <c r="AQ14" s="540"/>
    </row>
    <row r="15" spans="1:43" ht="111.75" customHeight="1">
      <c r="A15" s="511"/>
      <c r="B15" s="511"/>
      <c r="C15" s="625" t="s">
        <v>57</v>
      </c>
      <c r="D15" s="545" t="s">
        <v>58</v>
      </c>
      <c r="E15" s="569" t="s">
        <v>59</v>
      </c>
      <c r="F15" s="544" t="s">
        <v>60</v>
      </c>
      <c r="G15" s="55" t="s">
        <v>225</v>
      </c>
      <c r="H15" s="544" t="s">
        <v>54</v>
      </c>
      <c r="I15" s="630" t="e">
        <f>SUM(#REF!)</f>
        <v>#REF!</v>
      </c>
      <c r="J15" s="630" t="e">
        <f>SUM(#REF!)</f>
        <v>#REF!</v>
      </c>
      <c r="K15" s="630" t="e">
        <f>SUM(#REF!)</f>
        <v>#REF!</v>
      </c>
      <c r="L15" s="630" t="e">
        <f>SUM(#REF!)</f>
        <v>#REF!</v>
      </c>
      <c r="M15" s="630" t="e">
        <f>SUM(#REF!)</f>
        <v>#REF!</v>
      </c>
      <c r="N15" s="630" t="e">
        <f>SUM(#REF!)</f>
        <v>#REF!</v>
      </c>
      <c r="O15" s="564" t="e">
        <f>I15+K15+M15</f>
        <v>#REF!</v>
      </c>
      <c r="P15" s="564" t="e">
        <f>J15+L15+N15</f>
        <v>#REF!</v>
      </c>
      <c r="Q15" s="630" t="e">
        <f>SUM(#REF!)</f>
        <v>#REF!</v>
      </c>
      <c r="R15" s="630" t="e">
        <f>SUM(#REF!)</f>
        <v>#REF!</v>
      </c>
      <c r="S15" s="630" t="e">
        <f>SUM(#REF!)</f>
        <v>#REF!</v>
      </c>
      <c r="T15" s="630" t="e">
        <f>SUM(#REF!)</f>
        <v>#REF!</v>
      </c>
      <c r="U15" s="630" t="e">
        <f>SUM(#REF!)</f>
        <v>#REF!</v>
      </c>
      <c r="V15" s="630" t="e">
        <f>SUM(#REF!)</f>
        <v>#REF!</v>
      </c>
      <c r="W15" s="564" t="e">
        <f>Q15+S15+U15</f>
        <v>#REF!</v>
      </c>
      <c r="X15" s="564" t="e">
        <f>R15+T15+V15</f>
        <v>#REF!</v>
      </c>
      <c r="Y15" s="630" t="e">
        <f>SUM(#REF!)</f>
        <v>#REF!</v>
      </c>
      <c r="Z15" s="630" t="e">
        <f>SUM(#REF!)</f>
        <v>#REF!</v>
      </c>
      <c r="AA15" s="630" t="e">
        <f>SUM(#REF!)</f>
        <v>#REF!</v>
      </c>
      <c r="AB15" s="630" t="e">
        <f>SUM(#REF!)</f>
        <v>#REF!</v>
      </c>
      <c r="AC15" s="630" t="e">
        <f>SUM(#REF!)</f>
        <v>#REF!</v>
      </c>
      <c r="AD15" s="630" t="e">
        <f>SUM(#REF!)</f>
        <v>#REF!</v>
      </c>
      <c r="AE15" s="564" t="e">
        <f>Y15+AA15+AC15</f>
        <v>#REF!</v>
      </c>
      <c r="AF15" s="564" t="e">
        <f>Z15+AB15+AD15</f>
        <v>#REF!</v>
      </c>
      <c r="AG15" s="630" t="e">
        <f>SUM(#REF!)</f>
        <v>#REF!</v>
      </c>
      <c r="AH15" s="630" t="e">
        <f>SUM(#REF!)</f>
        <v>#REF!</v>
      </c>
      <c r="AI15" s="630" t="e">
        <f>SUM(#REF!)</f>
        <v>#REF!</v>
      </c>
      <c r="AJ15" s="630" t="e">
        <f>SUM(#REF!)</f>
        <v>#REF!</v>
      </c>
      <c r="AK15" s="630" t="e">
        <f>SUM(#REF!)</f>
        <v>#REF!</v>
      </c>
      <c r="AL15" s="630" t="e">
        <f>SUM(#REF!)</f>
        <v>#REF!</v>
      </c>
      <c r="AM15" s="564" t="e">
        <f>AG15+AI15+AK15</f>
        <v>#REF!</v>
      </c>
      <c r="AN15" s="564" t="e">
        <f>AH15+AJ15+AL15</f>
        <v>#REF!</v>
      </c>
      <c r="AO15" s="572" t="e">
        <f>O15+W15+AE15+AM15</f>
        <v>#REF!</v>
      </c>
      <c r="AP15" s="572" t="e">
        <f>P15+X15+AF15+AN15</f>
        <v>#REF!</v>
      </c>
      <c r="AQ15" s="538" t="e">
        <f>IF(AND(AP15&gt;0,AO15&gt;0),AP15/AO15,0)</f>
        <v>#REF!</v>
      </c>
    </row>
    <row r="16" spans="1:43" ht="48.75" customHeight="1">
      <c r="A16" s="511"/>
      <c r="B16" s="511"/>
      <c r="C16" s="626"/>
      <c r="D16" s="545"/>
      <c r="E16" s="553"/>
      <c r="F16" s="545"/>
      <c r="G16" s="55" t="s">
        <v>61</v>
      </c>
      <c r="H16" s="545"/>
      <c r="I16" s="571"/>
      <c r="J16" s="571"/>
      <c r="K16" s="571"/>
      <c r="L16" s="571"/>
      <c r="M16" s="571"/>
      <c r="N16" s="571"/>
      <c r="O16" s="565"/>
      <c r="P16" s="565"/>
      <c r="Q16" s="571"/>
      <c r="R16" s="571"/>
      <c r="S16" s="571"/>
      <c r="T16" s="571"/>
      <c r="U16" s="571"/>
      <c r="V16" s="571"/>
      <c r="W16" s="565"/>
      <c r="X16" s="565"/>
      <c r="Y16" s="571"/>
      <c r="Z16" s="571"/>
      <c r="AA16" s="571"/>
      <c r="AB16" s="571"/>
      <c r="AC16" s="571"/>
      <c r="AD16" s="571"/>
      <c r="AE16" s="565"/>
      <c r="AF16" s="565"/>
      <c r="AG16" s="571"/>
      <c r="AH16" s="571"/>
      <c r="AI16" s="571"/>
      <c r="AJ16" s="571"/>
      <c r="AK16" s="571"/>
      <c r="AL16" s="571"/>
      <c r="AM16" s="565"/>
      <c r="AN16" s="565"/>
      <c r="AO16" s="573"/>
      <c r="AP16" s="573"/>
      <c r="AQ16" s="540"/>
    </row>
    <row r="17" spans="1:43" ht="86.25">
      <c r="A17" s="511"/>
      <c r="B17" s="511"/>
      <c r="C17" s="626"/>
      <c r="D17" s="567" t="s">
        <v>420</v>
      </c>
      <c r="E17" s="638" t="s">
        <v>412</v>
      </c>
      <c r="F17" s="619" t="s">
        <v>62</v>
      </c>
      <c r="G17" s="63" t="s">
        <v>411</v>
      </c>
      <c r="H17" s="544" t="s">
        <v>63</v>
      </c>
      <c r="I17" s="630" t="e">
        <f>SUM(#REF!)</f>
        <v>#REF!</v>
      </c>
      <c r="J17" s="630" t="e">
        <f>SUM(#REF!)</f>
        <v>#REF!</v>
      </c>
      <c r="K17" s="630" t="e">
        <f>SUM(#REF!)</f>
        <v>#REF!</v>
      </c>
      <c r="L17" s="630" t="e">
        <f>SUM(#REF!)</f>
        <v>#REF!</v>
      </c>
      <c r="M17" s="630" t="e">
        <f>SUM(#REF!)</f>
        <v>#REF!</v>
      </c>
      <c r="N17" s="630" t="e">
        <f>SUM(#REF!)</f>
        <v>#REF!</v>
      </c>
      <c r="O17" s="564" t="e">
        <f>I17+K17+M17</f>
        <v>#REF!</v>
      </c>
      <c r="P17" s="564" t="e">
        <f>+J17+L17+N17</f>
        <v>#REF!</v>
      </c>
      <c r="Q17" s="630" t="e">
        <f>SUM(#REF!)</f>
        <v>#REF!</v>
      </c>
      <c r="R17" s="630" t="e">
        <f>SUM(#REF!)</f>
        <v>#REF!</v>
      </c>
      <c r="S17" s="630" t="e">
        <f>SUM(#REF!)</f>
        <v>#REF!</v>
      </c>
      <c r="T17" s="630" t="e">
        <f>SUM(#REF!)</f>
        <v>#REF!</v>
      </c>
      <c r="U17" s="630" t="e">
        <f>SUM(#REF!)</f>
        <v>#REF!</v>
      </c>
      <c r="V17" s="630" t="e">
        <f>SUM(#REF!)</f>
        <v>#REF!</v>
      </c>
      <c r="W17" s="564" t="e">
        <f>Q17+S17+U17</f>
        <v>#REF!</v>
      </c>
      <c r="X17" s="564" t="e">
        <f>+R17+T17+V17</f>
        <v>#REF!</v>
      </c>
      <c r="Y17" s="630" t="e">
        <f>SUM(#REF!)</f>
        <v>#REF!</v>
      </c>
      <c r="Z17" s="630" t="e">
        <f>SUM(#REF!)</f>
        <v>#REF!</v>
      </c>
      <c r="AA17" s="630" t="e">
        <f>SUM(#REF!)</f>
        <v>#REF!</v>
      </c>
      <c r="AB17" s="630" t="e">
        <f>SUM(#REF!)</f>
        <v>#REF!</v>
      </c>
      <c r="AC17" s="630" t="e">
        <f>SUM(#REF!)</f>
        <v>#REF!</v>
      </c>
      <c r="AD17" s="630" t="e">
        <f>SUM(#REF!)</f>
        <v>#REF!</v>
      </c>
      <c r="AE17" s="564" t="e">
        <f>Y17+AA17+AC17</f>
        <v>#REF!</v>
      </c>
      <c r="AF17" s="564" t="e">
        <f>+Z17+AB17+AD17</f>
        <v>#REF!</v>
      </c>
      <c r="AG17" s="630" t="e">
        <f>SUM(#REF!)</f>
        <v>#REF!</v>
      </c>
      <c r="AH17" s="630" t="e">
        <f>SUM(#REF!)</f>
        <v>#REF!</v>
      </c>
      <c r="AI17" s="630" t="e">
        <f>SUM(#REF!)</f>
        <v>#REF!</v>
      </c>
      <c r="AJ17" s="630" t="e">
        <f>SUM(#REF!)</f>
        <v>#REF!</v>
      </c>
      <c r="AK17" s="630" t="e">
        <f>SUM(#REF!)</f>
        <v>#REF!</v>
      </c>
      <c r="AL17" s="630" t="e">
        <f>SUM(#REF!)</f>
        <v>#REF!</v>
      </c>
      <c r="AM17" s="564" t="e">
        <f>AG17+AI17+AK17</f>
        <v>#REF!</v>
      </c>
      <c r="AN17" s="564" t="e">
        <f>+AH17+AJ17+AL17</f>
        <v>#REF!</v>
      </c>
      <c r="AO17" s="572" t="e">
        <f>O17+W17+AE17+AM17</f>
        <v>#REF!</v>
      </c>
      <c r="AP17" s="572" t="e">
        <f>P17+X17+AF17+AN17</f>
        <v>#REF!</v>
      </c>
      <c r="AQ17" s="538" t="e">
        <f>IF(AND(AP17&gt;0,AO17&gt;0),AP17/AO17,0)</f>
        <v>#REF!</v>
      </c>
    </row>
    <row r="18" spans="1:43" ht="51.75">
      <c r="A18" s="511"/>
      <c r="B18" s="511"/>
      <c r="C18" s="626"/>
      <c r="D18" s="568"/>
      <c r="E18" s="644"/>
      <c r="F18" s="568"/>
      <c r="G18" s="55" t="s">
        <v>64</v>
      </c>
      <c r="H18" s="545"/>
      <c r="I18" s="624"/>
      <c r="J18" s="624"/>
      <c r="K18" s="624"/>
      <c r="L18" s="624"/>
      <c r="M18" s="624"/>
      <c r="N18" s="624"/>
      <c r="O18" s="629"/>
      <c r="P18" s="629"/>
      <c r="Q18" s="624"/>
      <c r="R18" s="624"/>
      <c r="S18" s="624"/>
      <c r="T18" s="624"/>
      <c r="U18" s="624"/>
      <c r="V18" s="624"/>
      <c r="W18" s="629"/>
      <c r="X18" s="629"/>
      <c r="Y18" s="636"/>
      <c r="Z18" s="636"/>
      <c r="AA18" s="636"/>
      <c r="AB18" s="636"/>
      <c r="AC18" s="636"/>
      <c r="AD18" s="636"/>
      <c r="AE18" s="629"/>
      <c r="AF18" s="629"/>
      <c r="AG18" s="636"/>
      <c r="AH18" s="636"/>
      <c r="AI18" s="636"/>
      <c r="AJ18" s="636"/>
      <c r="AK18" s="636"/>
      <c r="AL18" s="636"/>
      <c r="AM18" s="629"/>
      <c r="AN18" s="629"/>
      <c r="AO18" s="596"/>
      <c r="AP18" s="596"/>
      <c r="AQ18" s="539"/>
    </row>
    <row r="19" spans="1:43" ht="69">
      <c r="A19" s="511"/>
      <c r="B19" s="511"/>
      <c r="C19" s="626"/>
      <c r="D19" s="568"/>
      <c r="E19" s="644"/>
      <c r="F19" s="568"/>
      <c r="G19" s="55" t="s">
        <v>65</v>
      </c>
      <c r="H19" s="545"/>
      <c r="I19" s="624"/>
      <c r="J19" s="624"/>
      <c r="K19" s="624"/>
      <c r="L19" s="624"/>
      <c r="M19" s="624"/>
      <c r="N19" s="624"/>
      <c r="O19" s="629"/>
      <c r="P19" s="629"/>
      <c r="Q19" s="624"/>
      <c r="R19" s="624"/>
      <c r="S19" s="624"/>
      <c r="T19" s="624"/>
      <c r="U19" s="624"/>
      <c r="V19" s="624"/>
      <c r="W19" s="629"/>
      <c r="X19" s="629"/>
      <c r="Y19" s="632"/>
      <c r="Z19" s="632"/>
      <c r="AA19" s="632"/>
      <c r="AB19" s="632"/>
      <c r="AC19" s="632"/>
      <c r="AD19" s="632"/>
      <c r="AE19" s="629"/>
      <c r="AF19" s="629"/>
      <c r="AG19" s="632"/>
      <c r="AH19" s="632"/>
      <c r="AI19" s="632"/>
      <c r="AJ19" s="632"/>
      <c r="AK19" s="632"/>
      <c r="AL19" s="632"/>
      <c r="AM19" s="629"/>
      <c r="AN19" s="629"/>
      <c r="AO19" s="596"/>
      <c r="AP19" s="596"/>
      <c r="AQ19" s="539"/>
    </row>
    <row r="20" spans="1:43" ht="57.75" customHeight="1">
      <c r="A20" s="511"/>
      <c r="B20" s="511"/>
      <c r="C20" s="626"/>
      <c r="D20" s="544" t="s">
        <v>400</v>
      </c>
      <c r="E20" s="613" t="s">
        <v>399</v>
      </c>
      <c r="F20" s="544" t="s">
        <v>66</v>
      </c>
      <c r="G20" s="55" t="s">
        <v>67</v>
      </c>
      <c r="H20" s="544" t="s">
        <v>63</v>
      </c>
      <c r="I20" s="645" t="e">
        <f>SUM(#REF!)</f>
        <v>#REF!</v>
      </c>
      <c r="J20" s="645" t="e">
        <f>SUM(#REF!)</f>
        <v>#REF!</v>
      </c>
      <c r="K20" s="645" t="e">
        <f>SUM(#REF!)</f>
        <v>#REF!</v>
      </c>
      <c r="L20" s="645" t="e">
        <f>SUM(#REF!)</f>
        <v>#REF!</v>
      </c>
      <c r="M20" s="645" t="e">
        <f>SUM(#REF!)</f>
        <v>#REF!</v>
      </c>
      <c r="N20" s="645" t="e">
        <f>SUM(#REF!)</f>
        <v>#REF!</v>
      </c>
      <c r="O20" s="648" t="e">
        <f>I20+K20+M20</f>
        <v>#REF!</v>
      </c>
      <c r="P20" s="648" t="e">
        <f>+N20+L20+J20</f>
        <v>#REF!</v>
      </c>
      <c r="Q20" s="645" t="e">
        <f>SUM(#REF!)</f>
        <v>#REF!</v>
      </c>
      <c r="R20" s="645" t="e">
        <f>SUM(#REF!)</f>
        <v>#REF!</v>
      </c>
      <c r="S20" s="645" t="e">
        <f>SUM(#REF!)</f>
        <v>#REF!</v>
      </c>
      <c r="T20" s="645" t="e">
        <f>SUM(#REF!)</f>
        <v>#REF!</v>
      </c>
      <c r="U20" s="645" t="e">
        <f>SUM(#REF!)</f>
        <v>#REF!</v>
      </c>
      <c r="V20" s="645" t="e">
        <f>SUM(#REF!)</f>
        <v>#REF!</v>
      </c>
      <c r="W20" s="648" t="e">
        <f>Q20+S20+U20</f>
        <v>#REF!</v>
      </c>
      <c r="X20" s="648" t="e">
        <f>R20+T20+V20</f>
        <v>#REF!</v>
      </c>
      <c r="Y20" s="645" t="e">
        <f>SUM(#REF!)</f>
        <v>#REF!</v>
      </c>
      <c r="Z20" s="645" t="e">
        <f>SUM(#REF!)</f>
        <v>#REF!</v>
      </c>
      <c r="AA20" s="645" t="e">
        <f>SUM(#REF!)</f>
        <v>#REF!</v>
      </c>
      <c r="AB20" s="645" t="e">
        <f>SUM(#REF!)</f>
        <v>#REF!</v>
      </c>
      <c r="AC20" s="645" t="e">
        <f>SUM(#REF!)</f>
        <v>#REF!</v>
      </c>
      <c r="AD20" s="645" t="e">
        <f>SUM(#REF!)</f>
        <v>#REF!</v>
      </c>
      <c r="AE20" s="648" t="e">
        <f>Y20+AA20+AC20</f>
        <v>#REF!</v>
      </c>
      <c r="AF20" s="648" t="e">
        <f>Z20+AB20+AD20</f>
        <v>#REF!</v>
      </c>
      <c r="AG20" s="645" t="e">
        <f>SUM(#REF!)</f>
        <v>#REF!</v>
      </c>
      <c r="AH20" s="645" t="e">
        <f>SUM(#REF!)</f>
        <v>#REF!</v>
      </c>
      <c r="AI20" s="645" t="e">
        <f>SUM(#REF!)</f>
        <v>#REF!</v>
      </c>
      <c r="AJ20" s="645" t="e">
        <f>SUM(#REF!)</f>
        <v>#REF!</v>
      </c>
      <c r="AK20" s="645" t="e">
        <f>SUM(#REF!)</f>
        <v>#REF!</v>
      </c>
      <c r="AL20" s="645" t="e">
        <f>SUM(#REF!)</f>
        <v>#REF!</v>
      </c>
      <c r="AM20" s="648" t="e">
        <f>AG20+AI20+AK20</f>
        <v>#REF!</v>
      </c>
      <c r="AN20" s="648" t="e">
        <f>AH20+AJ20+AL20</f>
        <v>#REF!</v>
      </c>
      <c r="AO20" s="651" t="e">
        <f>O20+W20+AE20+AM20</f>
        <v>#REF!</v>
      </c>
      <c r="AP20" s="651" t="e">
        <f>P20+X20+AF20+AN20</f>
        <v>#REF!</v>
      </c>
      <c r="AQ20" s="538" t="e">
        <f>IF(AND(AP20&gt;0,AO20&gt;0),AP20/AO20,0)</f>
        <v>#REF!</v>
      </c>
    </row>
    <row r="21" spans="1:43" ht="47.25" customHeight="1">
      <c r="A21" s="511"/>
      <c r="B21" s="511"/>
      <c r="C21" s="626"/>
      <c r="D21" s="545"/>
      <c r="E21" s="553"/>
      <c r="F21" s="545"/>
      <c r="G21" s="55" t="s">
        <v>68</v>
      </c>
      <c r="H21" s="545"/>
      <c r="I21" s="646"/>
      <c r="J21" s="646"/>
      <c r="K21" s="646"/>
      <c r="L21" s="646"/>
      <c r="M21" s="646"/>
      <c r="N21" s="646"/>
      <c r="O21" s="649"/>
      <c r="P21" s="649"/>
      <c r="Q21" s="646"/>
      <c r="R21" s="646"/>
      <c r="S21" s="646"/>
      <c r="T21" s="646"/>
      <c r="U21" s="646"/>
      <c r="V21" s="646"/>
      <c r="W21" s="649"/>
      <c r="X21" s="649"/>
      <c r="Y21" s="646"/>
      <c r="Z21" s="646"/>
      <c r="AA21" s="646"/>
      <c r="AB21" s="646"/>
      <c r="AC21" s="646"/>
      <c r="AD21" s="646"/>
      <c r="AE21" s="649"/>
      <c r="AF21" s="649"/>
      <c r="AG21" s="646"/>
      <c r="AH21" s="646"/>
      <c r="AI21" s="646"/>
      <c r="AJ21" s="646"/>
      <c r="AK21" s="646"/>
      <c r="AL21" s="646"/>
      <c r="AM21" s="649"/>
      <c r="AN21" s="649"/>
      <c r="AO21" s="652"/>
      <c r="AP21" s="652"/>
      <c r="AQ21" s="539"/>
    </row>
    <row r="22" spans="1:43" ht="78.75" customHeight="1">
      <c r="A22" s="511"/>
      <c r="B22" s="511"/>
      <c r="C22" s="626"/>
      <c r="D22" s="545"/>
      <c r="E22" s="553"/>
      <c r="F22" s="545"/>
      <c r="G22" s="55" t="s">
        <v>69</v>
      </c>
      <c r="H22" s="545"/>
      <c r="I22" s="646"/>
      <c r="J22" s="646"/>
      <c r="K22" s="646"/>
      <c r="L22" s="646"/>
      <c r="M22" s="646"/>
      <c r="N22" s="646"/>
      <c r="O22" s="649"/>
      <c r="P22" s="649"/>
      <c r="Q22" s="646"/>
      <c r="R22" s="646"/>
      <c r="S22" s="646"/>
      <c r="T22" s="646"/>
      <c r="U22" s="646"/>
      <c r="V22" s="646"/>
      <c r="W22" s="649"/>
      <c r="X22" s="649"/>
      <c r="Y22" s="646"/>
      <c r="Z22" s="646"/>
      <c r="AA22" s="646"/>
      <c r="AB22" s="646"/>
      <c r="AC22" s="646"/>
      <c r="AD22" s="646"/>
      <c r="AE22" s="649"/>
      <c r="AF22" s="649"/>
      <c r="AG22" s="646"/>
      <c r="AH22" s="646"/>
      <c r="AI22" s="646"/>
      <c r="AJ22" s="646"/>
      <c r="AK22" s="646"/>
      <c r="AL22" s="646"/>
      <c r="AM22" s="649"/>
      <c r="AN22" s="649"/>
      <c r="AO22" s="652"/>
      <c r="AP22" s="652"/>
      <c r="AQ22" s="539"/>
    </row>
    <row r="23" spans="1:43" ht="72" customHeight="1">
      <c r="A23" s="511"/>
      <c r="B23" s="511"/>
      <c r="C23" s="626"/>
      <c r="D23" s="545"/>
      <c r="E23" s="553"/>
      <c r="F23" s="545"/>
      <c r="G23" s="55" t="s">
        <v>70</v>
      </c>
      <c r="H23" s="544" t="s">
        <v>54</v>
      </c>
      <c r="I23" s="646"/>
      <c r="J23" s="646"/>
      <c r="K23" s="646"/>
      <c r="L23" s="646"/>
      <c r="M23" s="646"/>
      <c r="N23" s="646"/>
      <c r="O23" s="649"/>
      <c r="P23" s="649"/>
      <c r="Q23" s="646"/>
      <c r="R23" s="646"/>
      <c r="S23" s="646"/>
      <c r="T23" s="646"/>
      <c r="U23" s="646"/>
      <c r="V23" s="646"/>
      <c r="W23" s="649"/>
      <c r="X23" s="649"/>
      <c r="Y23" s="646"/>
      <c r="Z23" s="646"/>
      <c r="AA23" s="646"/>
      <c r="AB23" s="646"/>
      <c r="AC23" s="646"/>
      <c r="AD23" s="646"/>
      <c r="AE23" s="649"/>
      <c r="AF23" s="649"/>
      <c r="AG23" s="646"/>
      <c r="AH23" s="646"/>
      <c r="AI23" s="646"/>
      <c r="AJ23" s="646"/>
      <c r="AK23" s="646"/>
      <c r="AL23" s="646"/>
      <c r="AM23" s="649"/>
      <c r="AN23" s="649"/>
      <c r="AO23" s="652"/>
      <c r="AP23" s="652"/>
      <c r="AQ23" s="539"/>
    </row>
    <row r="24" spans="1:43" ht="111.75" customHeight="1">
      <c r="A24" s="511"/>
      <c r="B24" s="511"/>
      <c r="C24" s="626"/>
      <c r="D24" s="545"/>
      <c r="E24" s="553"/>
      <c r="F24" s="545"/>
      <c r="G24" s="55" t="s">
        <v>401</v>
      </c>
      <c r="H24" s="545"/>
      <c r="I24" s="646"/>
      <c r="J24" s="646"/>
      <c r="K24" s="646"/>
      <c r="L24" s="646"/>
      <c r="M24" s="646"/>
      <c r="N24" s="646"/>
      <c r="O24" s="649"/>
      <c r="P24" s="649"/>
      <c r="Q24" s="646"/>
      <c r="R24" s="646"/>
      <c r="S24" s="646"/>
      <c r="T24" s="646"/>
      <c r="U24" s="646"/>
      <c r="V24" s="646"/>
      <c r="W24" s="649"/>
      <c r="X24" s="649"/>
      <c r="Y24" s="646"/>
      <c r="Z24" s="646"/>
      <c r="AA24" s="646"/>
      <c r="AB24" s="646"/>
      <c r="AC24" s="646"/>
      <c r="AD24" s="646"/>
      <c r="AE24" s="649"/>
      <c r="AF24" s="649"/>
      <c r="AG24" s="646"/>
      <c r="AH24" s="646"/>
      <c r="AI24" s="646"/>
      <c r="AJ24" s="646"/>
      <c r="AK24" s="646"/>
      <c r="AL24" s="646"/>
      <c r="AM24" s="649"/>
      <c r="AN24" s="649"/>
      <c r="AO24" s="652"/>
      <c r="AP24" s="652"/>
      <c r="AQ24" s="539"/>
    </row>
    <row r="25" spans="1:43" ht="82.5" customHeight="1">
      <c r="A25" s="511"/>
      <c r="B25" s="511"/>
      <c r="C25" s="626"/>
      <c r="D25" s="545"/>
      <c r="E25" s="553"/>
      <c r="F25" s="545"/>
      <c r="G25" s="55" t="s">
        <v>344</v>
      </c>
      <c r="H25" s="545"/>
      <c r="I25" s="646"/>
      <c r="J25" s="646"/>
      <c r="K25" s="646"/>
      <c r="L25" s="646"/>
      <c r="M25" s="646"/>
      <c r="N25" s="646"/>
      <c r="O25" s="649"/>
      <c r="P25" s="649"/>
      <c r="Q25" s="646"/>
      <c r="R25" s="646"/>
      <c r="S25" s="646"/>
      <c r="T25" s="646"/>
      <c r="U25" s="646"/>
      <c r="V25" s="646"/>
      <c r="W25" s="649"/>
      <c r="X25" s="649"/>
      <c r="Y25" s="646"/>
      <c r="Z25" s="646"/>
      <c r="AA25" s="646"/>
      <c r="AB25" s="646"/>
      <c r="AC25" s="646"/>
      <c r="AD25" s="646"/>
      <c r="AE25" s="649"/>
      <c r="AF25" s="649"/>
      <c r="AG25" s="646"/>
      <c r="AH25" s="646"/>
      <c r="AI25" s="646"/>
      <c r="AJ25" s="646"/>
      <c r="AK25" s="646"/>
      <c r="AL25" s="646"/>
      <c r="AM25" s="649"/>
      <c r="AN25" s="649"/>
      <c r="AO25" s="652"/>
      <c r="AP25" s="652"/>
      <c r="AQ25" s="539"/>
    </row>
    <row r="26" spans="1:43" ht="95.25" customHeight="1">
      <c r="A26" s="512"/>
      <c r="B26" s="512"/>
      <c r="C26" s="627"/>
      <c r="D26" s="545"/>
      <c r="E26" s="553"/>
      <c r="F26" s="545"/>
      <c r="G26" s="55" t="s">
        <v>71</v>
      </c>
      <c r="H26" s="55" t="s">
        <v>72</v>
      </c>
      <c r="I26" s="647"/>
      <c r="J26" s="647"/>
      <c r="K26" s="647"/>
      <c r="L26" s="647"/>
      <c r="M26" s="647"/>
      <c r="N26" s="647"/>
      <c r="O26" s="650"/>
      <c r="P26" s="650"/>
      <c r="Q26" s="647"/>
      <c r="R26" s="647"/>
      <c r="S26" s="647"/>
      <c r="T26" s="647"/>
      <c r="U26" s="647"/>
      <c r="V26" s="647"/>
      <c r="W26" s="650"/>
      <c r="X26" s="650"/>
      <c r="Y26" s="647"/>
      <c r="Z26" s="647"/>
      <c r="AA26" s="647"/>
      <c r="AB26" s="647"/>
      <c r="AC26" s="647"/>
      <c r="AD26" s="647"/>
      <c r="AE26" s="650"/>
      <c r="AF26" s="650"/>
      <c r="AG26" s="647"/>
      <c r="AH26" s="647"/>
      <c r="AI26" s="647"/>
      <c r="AJ26" s="647"/>
      <c r="AK26" s="647"/>
      <c r="AL26" s="647"/>
      <c r="AM26" s="650"/>
      <c r="AN26" s="650"/>
      <c r="AO26" s="653"/>
      <c r="AP26" s="653"/>
      <c r="AQ26" s="540"/>
    </row>
    <row r="27" spans="1:43" ht="18">
      <c r="A27" s="523" t="s">
        <v>377</v>
      </c>
      <c r="B27" s="524"/>
      <c r="C27" s="524"/>
      <c r="D27" s="524"/>
      <c r="E27" s="524"/>
      <c r="F27" s="524"/>
      <c r="G27" s="524"/>
      <c r="H27" s="524"/>
      <c r="I27" s="524"/>
      <c r="J27" s="524"/>
      <c r="K27" s="524"/>
      <c r="L27" s="524"/>
      <c r="M27" s="524"/>
      <c r="N27" s="524"/>
      <c r="O27" s="524"/>
      <c r="P27" s="524"/>
      <c r="Q27" s="524"/>
      <c r="R27" s="524"/>
      <c r="S27" s="524"/>
      <c r="T27" s="524"/>
      <c r="U27" s="524"/>
      <c r="V27" s="524"/>
      <c r="W27" s="524"/>
      <c r="X27" s="524"/>
      <c r="Y27" s="524"/>
      <c r="Z27" s="524"/>
      <c r="AA27" s="524"/>
      <c r="AB27" s="524"/>
      <c r="AC27" s="524"/>
      <c r="AD27" s="524"/>
      <c r="AE27" s="524"/>
      <c r="AF27" s="524"/>
      <c r="AG27" s="524"/>
      <c r="AH27" s="524"/>
      <c r="AI27" s="524"/>
      <c r="AJ27" s="524"/>
      <c r="AK27" s="524"/>
      <c r="AL27" s="524"/>
      <c r="AM27" s="524"/>
      <c r="AN27" s="524"/>
      <c r="AO27" s="524"/>
      <c r="AP27" s="525"/>
      <c r="AQ27" s="26" t="e">
        <f>AVERAGE(AQ9:AQ26)</f>
        <v>#REF!</v>
      </c>
    </row>
    <row r="28" spans="1:43" ht="17.25">
      <c r="A28" s="7"/>
      <c r="B28" s="7"/>
      <c r="C28" s="13"/>
      <c r="D28" s="7"/>
      <c r="E28" s="7"/>
      <c r="F28" s="7"/>
      <c r="G28" s="7"/>
      <c r="H28" s="8"/>
    </row>
    <row r="29" spans="1:43" ht="13.5" customHeight="1">
      <c r="A29" s="526" t="s">
        <v>185</v>
      </c>
      <c r="B29" s="527"/>
      <c r="C29" s="527"/>
      <c r="D29" s="527"/>
      <c r="E29" s="527"/>
      <c r="F29" s="527"/>
      <c r="G29" s="527"/>
      <c r="H29" s="527"/>
    </row>
    <row r="30" spans="1:43" ht="15" customHeight="1">
      <c r="A30" s="527"/>
      <c r="B30" s="527"/>
      <c r="C30" s="527"/>
      <c r="D30" s="527"/>
      <c r="E30" s="527"/>
      <c r="F30" s="527"/>
      <c r="G30" s="527"/>
      <c r="H30" s="527"/>
    </row>
    <row r="31" spans="1:43" ht="17.25">
      <c r="A31" s="7"/>
      <c r="B31" s="528"/>
      <c r="C31" s="528"/>
      <c r="D31" s="528"/>
      <c r="E31" s="528"/>
      <c r="F31" s="528"/>
      <c r="G31" s="528"/>
      <c r="H31" s="528"/>
    </row>
    <row r="32" spans="1:43" ht="17.25">
      <c r="A32" s="7"/>
      <c r="B32" s="7"/>
      <c r="C32" s="13"/>
      <c r="D32" s="7"/>
      <c r="E32" s="7"/>
      <c r="F32" s="7"/>
      <c r="G32" s="7"/>
      <c r="H32" s="8"/>
    </row>
    <row r="33" spans="1:8" ht="17.25">
      <c r="A33" s="517" t="s">
        <v>413</v>
      </c>
      <c r="B33" s="518"/>
      <c r="C33" s="518"/>
      <c r="D33" s="7"/>
      <c r="E33" s="7"/>
      <c r="F33" s="519" t="s">
        <v>372</v>
      </c>
      <c r="G33" s="520" t="s">
        <v>391</v>
      </c>
      <c r="H33" s="520"/>
    </row>
    <row r="34" spans="1:8" ht="17.25">
      <c r="A34" s="7"/>
      <c r="B34" s="7"/>
      <c r="C34" s="13"/>
      <c r="D34" s="7"/>
      <c r="E34" s="7"/>
      <c r="F34" s="519"/>
      <c r="G34" s="521" t="s">
        <v>382</v>
      </c>
      <c r="H34" s="522"/>
    </row>
    <row r="35" spans="1:8" ht="13.5" customHeight="1">
      <c r="A35" s="7"/>
      <c r="B35" s="7"/>
      <c r="C35" s="13"/>
      <c r="D35" s="7"/>
      <c r="E35" s="7"/>
      <c r="F35" s="7"/>
      <c r="G35" s="7"/>
      <c r="H35" s="8"/>
    </row>
    <row r="36" spans="1:8" ht="15" customHeight="1">
      <c r="A36" s="7"/>
      <c r="B36" s="7"/>
      <c r="C36" s="13"/>
      <c r="D36" s="7"/>
      <c r="E36" s="7"/>
      <c r="F36" s="7"/>
      <c r="G36" s="7"/>
      <c r="H36" s="8"/>
    </row>
    <row r="37" spans="1:8" ht="17.25">
      <c r="A37" s="7"/>
      <c r="B37" s="7"/>
      <c r="C37" s="13"/>
      <c r="D37" s="7"/>
      <c r="E37" s="7"/>
      <c r="F37" s="7"/>
      <c r="G37" s="7"/>
      <c r="H37" s="8"/>
    </row>
    <row r="38" spans="1:8" ht="15" customHeight="1">
      <c r="A38" s="7"/>
      <c r="B38" s="7"/>
      <c r="C38" s="13"/>
      <c r="D38" s="516" t="s">
        <v>392</v>
      </c>
      <c r="E38" s="516"/>
      <c r="F38" s="516"/>
      <c r="G38" s="516"/>
      <c r="H38" s="7"/>
    </row>
    <row r="39" spans="1:8" ht="15" customHeight="1">
      <c r="A39" s="7"/>
      <c r="B39" s="7"/>
      <c r="C39" s="13"/>
      <c r="D39" s="7"/>
      <c r="E39" s="7"/>
      <c r="F39" s="8"/>
      <c r="G39" s="7"/>
      <c r="H39" s="7"/>
    </row>
    <row r="40" spans="1:8" ht="15" customHeight="1">
      <c r="A40" s="7"/>
      <c r="B40" s="7"/>
      <c r="C40" s="13"/>
      <c r="D40" s="516" t="s">
        <v>383</v>
      </c>
      <c r="E40" s="516"/>
      <c r="F40" s="516"/>
      <c r="G40" s="516"/>
      <c r="H40" s="7"/>
    </row>
    <row r="41" spans="1:8" ht="15" customHeight="1">
      <c r="A41" s="7"/>
      <c r="B41" s="7"/>
      <c r="C41" s="13"/>
      <c r="D41" s="7"/>
      <c r="E41" s="7"/>
      <c r="F41" s="8"/>
      <c r="G41" s="7"/>
      <c r="H41" s="7"/>
    </row>
    <row r="42" spans="1:8" ht="15" customHeight="1">
      <c r="A42" s="7"/>
      <c r="B42" s="7"/>
      <c r="C42" s="13"/>
      <c r="D42" s="516" t="s">
        <v>384</v>
      </c>
      <c r="E42" s="516"/>
      <c r="F42" s="516"/>
      <c r="G42" s="516"/>
      <c r="H42" s="7"/>
    </row>
  </sheetData>
  <sheetProtection password="DEE6" sheet="1" objects="1" scenarios="1"/>
  <mergeCells count="206">
    <mergeCell ref="D42:G42"/>
    <mergeCell ref="A33:C33"/>
    <mergeCell ref="F33:F34"/>
    <mergeCell ref="G33:H33"/>
    <mergeCell ref="G34:H34"/>
    <mergeCell ref="D38:G38"/>
    <mergeCell ref="D40:G40"/>
    <mergeCell ref="A27:AP27"/>
    <mergeCell ref="A29:H30"/>
    <mergeCell ref="B31:H31"/>
    <mergeCell ref="AP20:AP26"/>
    <mergeCell ref="AQ20:AQ26"/>
    <mergeCell ref="H23:H25"/>
    <mergeCell ref="AJ20:AJ26"/>
    <mergeCell ref="AK20:AK26"/>
    <mergeCell ref="AL20:AL26"/>
    <mergeCell ref="AM20:AM26"/>
    <mergeCell ref="AN20:AN26"/>
    <mergeCell ref="AO20:AO26"/>
    <mergeCell ref="AD20:AD26"/>
    <mergeCell ref="AE20:AE26"/>
    <mergeCell ref="AF20:AF26"/>
    <mergeCell ref="AG20:AG26"/>
    <mergeCell ref="AH20:AH26"/>
    <mergeCell ref="AI20:AI26"/>
    <mergeCell ref="X20:X26"/>
    <mergeCell ref="Y20:Y26"/>
    <mergeCell ref="Z20:Z26"/>
    <mergeCell ref="AA20:AA26"/>
    <mergeCell ref="AB20:AB26"/>
    <mergeCell ref="AC20:AC26"/>
    <mergeCell ref="R20:R26"/>
    <mergeCell ref="S20:S26"/>
    <mergeCell ref="T20:T26"/>
    <mergeCell ref="U20:U26"/>
    <mergeCell ref="V20:V26"/>
    <mergeCell ref="W20:W26"/>
    <mergeCell ref="L20:L26"/>
    <mergeCell ref="M20:M26"/>
    <mergeCell ref="N20:N26"/>
    <mergeCell ref="O20:O26"/>
    <mergeCell ref="P20:P26"/>
    <mergeCell ref="Q20:Q26"/>
    <mergeCell ref="AO17:AO19"/>
    <mergeCell ref="AP17:AP19"/>
    <mergeCell ref="AQ17:AQ19"/>
    <mergeCell ref="D20:D26"/>
    <mergeCell ref="E20:E26"/>
    <mergeCell ref="F20:F26"/>
    <mergeCell ref="H20:H22"/>
    <mergeCell ref="I20:I26"/>
    <mergeCell ref="J20:J26"/>
    <mergeCell ref="K20:K26"/>
    <mergeCell ref="AI17:AI19"/>
    <mergeCell ref="AJ17:AJ19"/>
    <mergeCell ref="AK17:AK19"/>
    <mergeCell ref="AL17:AL19"/>
    <mergeCell ref="AM17:AM19"/>
    <mergeCell ref="AN17:AN19"/>
    <mergeCell ref="AC17:AC19"/>
    <mergeCell ref="AD17:AD19"/>
    <mergeCell ref="AE17:AE19"/>
    <mergeCell ref="AF17:AF19"/>
    <mergeCell ref="AG17:AG19"/>
    <mergeCell ref="AH17:AH19"/>
    <mergeCell ref="K17:K19"/>
    <mergeCell ref="L17:L19"/>
    <mergeCell ref="AN15:AN16"/>
    <mergeCell ref="AO15:AO16"/>
    <mergeCell ref="AP15:AP16"/>
    <mergeCell ref="AA15:AA16"/>
    <mergeCell ref="P15:P16"/>
    <mergeCell ref="Q15:Q16"/>
    <mergeCell ref="R15:R16"/>
    <mergeCell ref="S15:S16"/>
    <mergeCell ref="T15:T16"/>
    <mergeCell ref="U15:U16"/>
    <mergeCell ref="Y17:Y19"/>
    <mergeCell ref="Z17:Z19"/>
    <mergeCell ref="AA17:AA19"/>
    <mergeCell ref="AB17:AB19"/>
    <mergeCell ref="Q17:Q19"/>
    <mergeCell ref="R17:R19"/>
    <mergeCell ref="S17:S19"/>
    <mergeCell ref="T17:T19"/>
    <mergeCell ref="K9:K14"/>
    <mergeCell ref="L9:L14"/>
    <mergeCell ref="M9:M14"/>
    <mergeCell ref="N9:N14"/>
    <mergeCell ref="O9:O14"/>
    <mergeCell ref="P9:P14"/>
    <mergeCell ref="Z15:Z16"/>
    <mergeCell ref="W17:W19"/>
    <mergeCell ref="X17:X19"/>
    <mergeCell ref="U17:U19"/>
    <mergeCell ref="V17:V19"/>
    <mergeCell ref="M17:M19"/>
    <mergeCell ref="N17:N19"/>
    <mergeCell ref="O17:O19"/>
    <mergeCell ref="P17:P19"/>
    <mergeCell ref="AQ15:AQ16"/>
    <mergeCell ref="D17:D19"/>
    <mergeCell ref="E17:E19"/>
    <mergeCell ref="F17:F19"/>
    <mergeCell ref="H17:H19"/>
    <mergeCell ref="I17:I19"/>
    <mergeCell ref="J17:J19"/>
    <mergeCell ref="AH15:AH16"/>
    <mergeCell ref="AI15:AI16"/>
    <mergeCell ref="AJ15:AJ16"/>
    <mergeCell ref="AK15:AK16"/>
    <mergeCell ref="AL15:AL16"/>
    <mergeCell ref="AM15:AM16"/>
    <mergeCell ref="AB15:AB16"/>
    <mergeCell ref="AC15:AC16"/>
    <mergeCell ref="AD15:AD16"/>
    <mergeCell ref="AE15:AE16"/>
    <mergeCell ref="AF15:AF16"/>
    <mergeCell ref="O15:O16"/>
    <mergeCell ref="AG15:AG16"/>
    <mergeCell ref="V15:V16"/>
    <mergeCell ref="W15:W16"/>
    <mergeCell ref="X15:X16"/>
    <mergeCell ref="Y15:Y16"/>
    <mergeCell ref="AO9:AO14"/>
    <mergeCell ref="AP9:AP14"/>
    <mergeCell ref="AQ9:AQ14"/>
    <mergeCell ref="AK9:AK14"/>
    <mergeCell ref="AL9:AL14"/>
    <mergeCell ref="AM9:AM14"/>
    <mergeCell ref="AN9:AN14"/>
    <mergeCell ref="T9:T14"/>
    <mergeCell ref="U9:U14"/>
    <mergeCell ref="V9:V14"/>
    <mergeCell ref="AG7:AH7"/>
    <mergeCell ref="AI7:AJ7"/>
    <mergeCell ref="G5:G8"/>
    <mergeCell ref="H5:H8"/>
    <mergeCell ref="I5:AN5"/>
    <mergeCell ref="F10:F14"/>
    <mergeCell ref="C15:C26"/>
    <mergeCell ref="D15:D16"/>
    <mergeCell ref="E15:E16"/>
    <mergeCell ref="F15:F16"/>
    <mergeCell ref="H15:H16"/>
    <mergeCell ref="I15:I16"/>
    <mergeCell ref="AI9:AI14"/>
    <mergeCell ref="AJ9:AJ14"/>
    <mergeCell ref="AC9:AC14"/>
    <mergeCell ref="AD9:AD14"/>
    <mergeCell ref="AE9:AE14"/>
    <mergeCell ref="AF9:AF14"/>
    <mergeCell ref="AG9:AG14"/>
    <mergeCell ref="AH9:AH14"/>
    <mergeCell ref="W9:W14"/>
    <mergeCell ref="X9:X14"/>
    <mergeCell ref="Y9:Y14"/>
    <mergeCell ref="Z9:Z14"/>
    <mergeCell ref="AE7:AF7"/>
    <mergeCell ref="I7:J7"/>
    <mergeCell ref="K7:L7"/>
    <mergeCell ref="M7:N7"/>
    <mergeCell ref="O7:P7"/>
    <mergeCell ref="Q7:R7"/>
    <mergeCell ref="S7:T7"/>
    <mergeCell ref="A9:A26"/>
    <mergeCell ref="B9:B26"/>
    <mergeCell ref="C9:C14"/>
    <mergeCell ref="D9:D14"/>
    <mergeCell ref="E9:E14"/>
    <mergeCell ref="I9:I14"/>
    <mergeCell ref="J9:J14"/>
    <mergeCell ref="AA9:AA14"/>
    <mergeCell ref="AB9:AB14"/>
    <mergeCell ref="Q9:Q14"/>
    <mergeCell ref="R9:R14"/>
    <mergeCell ref="S9:S14"/>
    <mergeCell ref="J15:J16"/>
    <mergeCell ref="K15:K16"/>
    <mergeCell ref="L15:L16"/>
    <mergeCell ref="M15:M16"/>
    <mergeCell ref="N15:N16"/>
    <mergeCell ref="AO5:AO8"/>
    <mergeCell ref="AP5:AP8"/>
    <mergeCell ref="AQ5:AQ8"/>
    <mergeCell ref="I6:P6"/>
    <mergeCell ref="Q6:X6"/>
    <mergeCell ref="Y6:AF6"/>
    <mergeCell ref="AG6:AN6"/>
    <mergeCell ref="A1:C2"/>
    <mergeCell ref="D1:H1"/>
    <mergeCell ref="D2:H2"/>
    <mergeCell ref="AO4:AQ4"/>
    <mergeCell ref="A5:A8"/>
    <mergeCell ref="B5:B8"/>
    <mergeCell ref="C5:C8"/>
    <mergeCell ref="D5:D8"/>
    <mergeCell ref="E5:E8"/>
    <mergeCell ref="F5:F8"/>
    <mergeCell ref="AK7:AL7"/>
    <mergeCell ref="AM7:AN7"/>
    <mergeCell ref="U7:V7"/>
    <mergeCell ref="W7:X7"/>
    <mergeCell ref="Y7:Z7"/>
    <mergeCell ref="AA7:AB7"/>
    <mergeCell ref="AC7:AD7"/>
  </mergeCells>
  <printOptions horizontalCentered="1"/>
  <pageMargins left="0.70866141732283472" right="0.70866141732283472" top="0.74803149606299213" bottom="0.74803149606299213" header="0.31496062992125984" footer="0.31496062992125984"/>
  <pageSetup scale="41" orientation="landscape" r:id="rId1"/>
  <headerFooter>
    <oddFooter>&amp;R&amp;P de &amp;N</oddFooter>
  </headerFooter>
  <rowBreaks count="2" manualBreakCount="2">
    <brk id="8" max="16383" man="1"/>
    <brk id="19" max="16383"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Q61"/>
  <sheetViews>
    <sheetView showGridLines="0" topLeftCell="AD5" zoomScale="65" zoomScaleNormal="65" workbookViewId="0">
      <selection activeCell="AQ9" sqref="AQ9"/>
    </sheetView>
  </sheetViews>
  <sheetFormatPr baseColWidth="10" defaultColWidth="17.28515625" defaultRowHeight="15" customHeight="1"/>
  <cols>
    <col min="1" max="1" width="25.5703125" style="9" customWidth="1"/>
    <col min="2" max="2" width="23.7109375" style="9" customWidth="1"/>
    <col min="3" max="3" width="21.7109375" style="14" customWidth="1"/>
    <col min="4" max="4" width="42.140625" style="9" customWidth="1"/>
    <col min="5" max="5" width="23.28515625" style="9" customWidth="1"/>
    <col min="6" max="6" width="41.42578125" style="9" customWidth="1"/>
    <col min="7" max="7" width="51.5703125" style="9" customWidth="1"/>
    <col min="8" max="8" width="53.42578125" style="11" customWidth="1"/>
    <col min="9" max="9" width="18" style="5" bestFit="1" customWidth="1"/>
    <col min="10" max="14" width="17.42578125" style="5" bestFit="1" customWidth="1"/>
    <col min="15" max="15" width="19" style="5" bestFit="1" customWidth="1"/>
    <col min="16" max="17" width="17.42578125" style="5" bestFit="1" customWidth="1"/>
    <col min="18" max="18" width="17.28515625" style="5"/>
    <col min="19" max="19" width="17.42578125" style="5" bestFit="1" customWidth="1"/>
    <col min="20" max="20" width="17.28515625" style="5"/>
    <col min="21" max="21" width="17.42578125" style="5" bestFit="1" customWidth="1"/>
    <col min="22" max="22" width="17.28515625" style="5"/>
    <col min="23" max="23" width="19" style="5" bestFit="1" customWidth="1"/>
    <col min="24" max="25" width="17.42578125" style="5" bestFit="1" customWidth="1"/>
    <col min="26" max="26" width="17.28515625" style="5"/>
    <col min="27" max="27" width="17.42578125" style="5" bestFit="1" customWidth="1"/>
    <col min="28" max="28" width="17.28515625" style="5"/>
    <col min="29" max="29" width="17.42578125" style="5" bestFit="1" customWidth="1"/>
    <col min="30" max="30" width="17.28515625" style="5"/>
    <col min="31" max="31" width="19" style="5" bestFit="1" customWidth="1"/>
    <col min="32" max="33" width="17.42578125" style="5" bestFit="1" customWidth="1"/>
    <col min="34" max="34" width="17.28515625" style="5"/>
    <col min="35" max="35" width="17.42578125" style="5" bestFit="1" customWidth="1"/>
    <col min="36" max="36" width="17.28515625" style="5"/>
    <col min="37" max="37" width="17.42578125" style="5" bestFit="1" customWidth="1"/>
    <col min="38" max="38" width="17.28515625" style="5"/>
    <col min="39" max="39" width="19" style="5" bestFit="1" customWidth="1"/>
    <col min="40" max="40" width="17.42578125" style="5" bestFit="1" customWidth="1"/>
    <col min="41" max="41" width="19" style="5" bestFit="1" customWidth="1"/>
    <col min="42" max="42" width="17.42578125" style="5" bestFit="1" customWidth="1"/>
    <col min="43" max="16384" width="17.28515625" style="5"/>
  </cols>
  <sheetData>
    <row r="1" spans="1:43" ht="39.75" customHeight="1">
      <c r="A1" s="555"/>
      <c r="B1" s="555"/>
      <c r="C1" s="555"/>
      <c r="D1" s="556" t="s">
        <v>345</v>
      </c>
      <c r="E1" s="556"/>
      <c r="F1" s="556"/>
      <c r="G1" s="556"/>
      <c r="H1" s="556"/>
    </row>
    <row r="2" spans="1:43" ht="39.75" customHeight="1">
      <c r="A2" s="555"/>
      <c r="B2" s="555"/>
      <c r="C2" s="555"/>
      <c r="D2" s="556">
        <v>2015</v>
      </c>
      <c r="E2" s="556"/>
      <c r="F2" s="556"/>
      <c r="G2" s="556"/>
      <c r="H2" s="556"/>
    </row>
    <row r="3" spans="1:43" ht="14.25" customHeight="1">
      <c r="A3" s="6"/>
      <c r="B3" s="6"/>
      <c r="C3" s="12"/>
      <c r="D3" s="6"/>
      <c r="E3" s="6"/>
      <c r="F3" s="6"/>
      <c r="G3" s="6"/>
      <c r="H3" s="10"/>
    </row>
    <row r="4" spans="1:43" ht="15" customHeight="1">
      <c r="A4" s="19"/>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1"/>
      <c r="AO4" s="557"/>
      <c r="AP4" s="558"/>
      <c r="AQ4" s="559"/>
    </row>
    <row r="5" spans="1:43" ht="13.5" customHeight="1">
      <c r="A5" s="560" t="s">
        <v>0</v>
      </c>
      <c r="B5" s="560" t="s">
        <v>1</v>
      </c>
      <c r="C5" s="560" t="s">
        <v>2</v>
      </c>
      <c r="D5" s="549" t="s">
        <v>3</v>
      </c>
      <c r="E5" s="549" t="s">
        <v>4</v>
      </c>
      <c r="F5" s="549" t="s">
        <v>5</v>
      </c>
      <c r="G5" s="549" t="s">
        <v>6</v>
      </c>
      <c r="H5" s="549" t="s">
        <v>7</v>
      </c>
      <c r="I5" s="551" t="s">
        <v>346</v>
      </c>
      <c r="J5" s="551"/>
      <c r="K5" s="551"/>
      <c r="L5" s="551"/>
      <c r="M5" s="551"/>
      <c r="N5" s="551"/>
      <c r="O5" s="551"/>
      <c r="P5" s="551"/>
      <c r="Q5" s="551"/>
      <c r="R5" s="551"/>
      <c r="S5" s="551"/>
      <c r="T5" s="551"/>
      <c r="U5" s="551"/>
      <c r="V5" s="551"/>
      <c r="W5" s="551"/>
      <c r="X5" s="551"/>
      <c r="Y5" s="551"/>
      <c r="Z5" s="551"/>
      <c r="AA5" s="551"/>
      <c r="AB5" s="551"/>
      <c r="AC5" s="551"/>
      <c r="AD5" s="551"/>
      <c r="AE5" s="551"/>
      <c r="AF5" s="551"/>
      <c r="AG5" s="551"/>
      <c r="AH5" s="551"/>
      <c r="AI5" s="551"/>
      <c r="AJ5" s="551"/>
      <c r="AK5" s="551"/>
      <c r="AL5" s="551"/>
      <c r="AM5" s="551"/>
      <c r="AN5" s="551"/>
      <c r="AO5" s="562" t="s">
        <v>347</v>
      </c>
      <c r="AP5" s="563" t="s">
        <v>348</v>
      </c>
      <c r="AQ5" s="563" t="s">
        <v>378</v>
      </c>
    </row>
    <row r="6" spans="1:43" ht="13.5" customHeight="1">
      <c r="A6" s="560"/>
      <c r="B6" s="560"/>
      <c r="C6" s="560"/>
      <c r="D6" s="549"/>
      <c r="E6" s="549"/>
      <c r="F6" s="549"/>
      <c r="G6" s="549"/>
      <c r="H6" s="549"/>
      <c r="I6" s="554" t="s">
        <v>349</v>
      </c>
      <c r="J6" s="554"/>
      <c r="K6" s="554"/>
      <c r="L6" s="554"/>
      <c r="M6" s="554"/>
      <c r="N6" s="554"/>
      <c r="O6" s="554"/>
      <c r="P6" s="554"/>
      <c r="Q6" s="554" t="s">
        <v>350</v>
      </c>
      <c r="R6" s="554"/>
      <c r="S6" s="554"/>
      <c r="T6" s="554"/>
      <c r="U6" s="554"/>
      <c r="V6" s="554"/>
      <c r="W6" s="554"/>
      <c r="X6" s="554"/>
      <c r="Y6" s="554" t="s">
        <v>351</v>
      </c>
      <c r="Z6" s="554"/>
      <c r="AA6" s="554"/>
      <c r="AB6" s="554"/>
      <c r="AC6" s="554"/>
      <c r="AD6" s="554"/>
      <c r="AE6" s="554"/>
      <c r="AF6" s="554"/>
      <c r="AG6" s="554" t="s">
        <v>352</v>
      </c>
      <c r="AH6" s="554"/>
      <c r="AI6" s="554"/>
      <c r="AJ6" s="554"/>
      <c r="AK6" s="554"/>
      <c r="AL6" s="554"/>
      <c r="AM6" s="554"/>
      <c r="AN6" s="554"/>
      <c r="AO6" s="562"/>
      <c r="AP6" s="563"/>
      <c r="AQ6" s="563"/>
    </row>
    <row r="7" spans="1:43" ht="17.25" customHeight="1">
      <c r="A7" s="560"/>
      <c r="B7" s="560"/>
      <c r="C7" s="560"/>
      <c r="D7" s="549"/>
      <c r="E7" s="549"/>
      <c r="F7" s="549"/>
      <c r="G7" s="549"/>
      <c r="H7" s="549"/>
      <c r="I7" s="546" t="s">
        <v>353</v>
      </c>
      <c r="J7" s="546"/>
      <c r="K7" s="546" t="s">
        <v>354</v>
      </c>
      <c r="L7" s="546"/>
      <c r="M7" s="546" t="s">
        <v>355</v>
      </c>
      <c r="N7" s="546"/>
      <c r="O7" s="547" t="s">
        <v>356</v>
      </c>
      <c r="P7" s="548"/>
      <c r="Q7" s="546" t="s">
        <v>357</v>
      </c>
      <c r="R7" s="546"/>
      <c r="S7" s="546" t="s">
        <v>358</v>
      </c>
      <c r="T7" s="546"/>
      <c r="U7" s="546" t="s">
        <v>359</v>
      </c>
      <c r="V7" s="546"/>
      <c r="W7" s="547" t="s">
        <v>356</v>
      </c>
      <c r="X7" s="548"/>
      <c r="Y7" s="546" t="s">
        <v>360</v>
      </c>
      <c r="Z7" s="546"/>
      <c r="AA7" s="546" t="s">
        <v>361</v>
      </c>
      <c r="AB7" s="546"/>
      <c r="AC7" s="546" t="s">
        <v>362</v>
      </c>
      <c r="AD7" s="546"/>
      <c r="AE7" s="547" t="s">
        <v>356</v>
      </c>
      <c r="AF7" s="548"/>
      <c r="AG7" s="546" t="s">
        <v>363</v>
      </c>
      <c r="AH7" s="546"/>
      <c r="AI7" s="546" t="s">
        <v>364</v>
      </c>
      <c r="AJ7" s="546"/>
      <c r="AK7" s="546" t="s">
        <v>365</v>
      </c>
      <c r="AL7" s="546"/>
      <c r="AM7" s="547" t="s">
        <v>356</v>
      </c>
      <c r="AN7" s="548"/>
      <c r="AO7" s="562"/>
      <c r="AP7" s="563"/>
      <c r="AQ7" s="563"/>
    </row>
    <row r="8" spans="1:43" ht="15.75" customHeight="1">
      <c r="A8" s="561"/>
      <c r="B8" s="561"/>
      <c r="C8" s="561"/>
      <c r="D8" s="550"/>
      <c r="E8" s="550"/>
      <c r="F8" s="550"/>
      <c r="G8" s="550"/>
      <c r="H8" s="550"/>
      <c r="I8" s="15" t="s">
        <v>366</v>
      </c>
      <c r="J8" s="16" t="s">
        <v>367</v>
      </c>
      <c r="K8" s="15" t="s">
        <v>366</v>
      </c>
      <c r="L8" s="16" t="s">
        <v>367</v>
      </c>
      <c r="M8" s="15" t="s">
        <v>366</v>
      </c>
      <c r="N8" s="16" t="s">
        <v>367</v>
      </c>
      <c r="O8" s="17" t="s">
        <v>366</v>
      </c>
      <c r="P8" s="18" t="s">
        <v>367</v>
      </c>
      <c r="Q8" s="15" t="s">
        <v>366</v>
      </c>
      <c r="R8" s="16" t="s">
        <v>367</v>
      </c>
      <c r="S8" s="15" t="s">
        <v>366</v>
      </c>
      <c r="T8" s="16" t="s">
        <v>367</v>
      </c>
      <c r="U8" s="15" t="s">
        <v>366</v>
      </c>
      <c r="V8" s="16" t="s">
        <v>367</v>
      </c>
      <c r="W8" s="17" t="s">
        <v>366</v>
      </c>
      <c r="X8" s="18" t="s">
        <v>367</v>
      </c>
      <c r="Y8" s="15" t="s">
        <v>366</v>
      </c>
      <c r="Z8" s="16" t="s">
        <v>367</v>
      </c>
      <c r="AA8" s="15" t="s">
        <v>366</v>
      </c>
      <c r="AB8" s="16" t="s">
        <v>367</v>
      </c>
      <c r="AC8" s="15" t="s">
        <v>366</v>
      </c>
      <c r="AD8" s="16" t="s">
        <v>367</v>
      </c>
      <c r="AE8" s="17" t="s">
        <v>366</v>
      </c>
      <c r="AF8" s="18" t="s">
        <v>367</v>
      </c>
      <c r="AG8" s="15" t="s">
        <v>366</v>
      </c>
      <c r="AH8" s="16" t="s">
        <v>367</v>
      </c>
      <c r="AI8" s="15" t="s">
        <v>366</v>
      </c>
      <c r="AJ8" s="16" t="s">
        <v>367</v>
      </c>
      <c r="AK8" s="15" t="s">
        <v>366</v>
      </c>
      <c r="AL8" s="16" t="s">
        <v>367</v>
      </c>
      <c r="AM8" s="17" t="s">
        <v>366</v>
      </c>
      <c r="AN8" s="18" t="s">
        <v>367</v>
      </c>
      <c r="AO8" s="562"/>
      <c r="AP8" s="563"/>
      <c r="AQ8" s="563"/>
    </row>
    <row r="9" spans="1:43" ht="142.5" customHeight="1">
      <c r="A9" s="85" t="s">
        <v>8</v>
      </c>
      <c r="B9" s="85" t="s">
        <v>9</v>
      </c>
      <c r="C9" s="22" t="s">
        <v>10</v>
      </c>
      <c r="D9" s="86" t="s">
        <v>16</v>
      </c>
      <c r="E9" s="88" t="s">
        <v>17</v>
      </c>
      <c r="F9" s="88" t="s">
        <v>257</v>
      </c>
      <c r="G9" s="53" t="s">
        <v>279</v>
      </c>
      <c r="H9" s="87" t="s">
        <v>274</v>
      </c>
      <c r="I9" s="47">
        <v>0</v>
      </c>
      <c r="J9" s="47">
        <v>0</v>
      </c>
      <c r="K9" s="48">
        <v>89</v>
      </c>
      <c r="L9" s="48">
        <v>89</v>
      </c>
      <c r="M9" s="47">
        <v>0</v>
      </c>
      <c r="N9" s="47">
        <v>0</v>
      </c>
      <c r="O9" s="49">
        <f>+I9+K9+M9</f>
        <v>89</v>
      </c>
      <c r="P9" s="49">
        <f>+J9+L9+N9</f>
        <v>89</v>
      </c>
      <c r="Q9" s="47">
        <v>0</v>
      </c>
      <c r="R9" s="47">
        <v>0</v>
      </c>
      <c r="S9" s="48">
        <v>30</v>
      </c>
      <c r="T9" s="48">
        <v>4</v>
      </c>
      <c r="U9" s="48">
        <v>60</v>
      </c>
      <c r="V9" s="47">
        <v>94</v>
      </c>
      <c r="W9" s="49">
        <f>+Q9+S9+U9</f>
        <v>90</v>
      </c>
      <c r="X9" s="49">
        <f>+R9+T9+V9</f>
        <v>98</v>
      </c>
      <c r="Y9" s="48">
        <v>0</v>
      </c>
      <c r="Z9" s="24">
        <v>0</v>
      </c>
      <c r="AA9" s="48">
        <v>0</v>
      </c>
      <c r="AB9" s="24">
        <v>0</v>
      </c>
      <c r="AC9" s="48">
        <v>0</v>
      </c>
      <c r="AD9" s="23">
        <v>0</v>
      </c>
      <c r="AE9" s="49">
        <f>+Y9+AA9+AC9</f>
        <v>0</v>
      </c>
      <c r="AF9" s="49">
        <f>+Z9+AB9+AD9</f>
        <v>0</v>
      </c>
      <c r="AG9" s="48" t="e">
        <f>SUM(#REF!)</f>
        <v>#REF!</v>
      </c>
      <c r="AH9" s="48" t="e">
        <f>SUM(#REF!)</f>
        <v>#REF!</v>
      </c>
      <c r="AI9" s="48" t="e">
        <f>SUM(#REF!)</f>
        <v>#REF!</v>
      </c>
      <c r="AJ9" s="48" t="e">
        <f>SUM(#REF!)</f>
        <v>#REF!</v>
      </c>
      <c r="AK9" s="48" t="e">
        <f>SUM(#REF!)</f>
        <v>#REF!</v>
      </c>
      <c r="AL9" s="48" t="e">
        <f>SUM(#REF!)</f>
        <v>#REF!</v>
      </c>
      <c r="AM9" s="49" t="e">
        <f>+AG9+AI9+AK9</f>
        <v>#REF!</v>
      </c>
      <c r="AN9" s="49" t="e">
        <f>+AH9+AJ9+AL9</f>
        <v>#REF!</v>
      </c>
      <c r="AO9" s="50" t="e">
        <f>+O9+W9+AE9+AM9</f>
        <v>#REF!</v>
      </c>
      <c r="AP9" s="50" t="e">
        <f>+P9+X9+AF9+AN9</f>
        <v>#REF!</v>
      </c>
      <c r="AQ9" s="51" t="e">
        <f>IF(AND(AP9&gt;0,AO9&gt;0),AP9/AO9,0)</f>
        <v>#REF!</v>
      </c>
    </row>
    <row r="10" spans="1:43" ht="34.5" customHeight="1">
      <c r="A10" s="510" t="s">
        <v>100</v>
      </c>
      <c r="B10" s="510" t="s">
        <v>140</v>
      </c>
      <c r="C10" s="513" t="s">
        <v>101</v>
      </c>
      <c r="D10" s="654" t="s">
        <v>295</v>
      </c>
      <c r="E10" s="625" t="s">
        <v>308</v>
      </c>
      <c r="F10" s="657" t="s">
        <v>109</v>
      </c>
      <c r="G10" s="55" t="s">
        <v>233</v>
      </c>
      <c r="H10" s="55" t="s">
        <v>164</v>
      </c>
      <c r="I10" s="630" t="e">
        <f>SUM(#REF!)</f>
        <v>#REF!</v>
      </c>
      <c r="J10" s="630" t="e">
        <f>SUM(#REF!)</f>
        <v>#REF!</v>
      </c>
      <c r="K10" s="630" t="e">
        <f>SUM(#REF!)</f>
        <v>#REF!</v>
      </c>
      <c r="L10" s="630" t="e">
        <f>SUM(#REF!)</f>
        <v>#REF!</v>
      </c>
      <c r="M10" s="630" t="e">
        <f>SUM(#REF!)</f>
        <v>#REF!</v>
      </c>
      <c r="N10" s="630" t="e">
        <f>SUM(#REF!)</f>
        <v>#REF!</v>
      </c>
      <c r="O10" s="564" t="e">
        <f>I10+K10+M10</f>
        <v>#REF!</v>
      </c>
      <c r="P10" s="564" t="e">
        <f>+J10+L10+N10</f>
        <v>#REF!</v>
      </c>
      <c r="Q10" s="630" t="e">
        <f>SUM(#REF!)</f>
        <v>#REF!</v>
      </c>
      <c r="R10" s="630" t="e">
        <f>SUM(#REF!)</f>
        <v>#REF!</v>
      </c>
      <c r="S10" s="630" t="e">
        <f>SUM(#REF!)</f>
        <v>#REF!</v>
      </c>
      <c r="T10" s="630" t="e">
        <f>SUM(#REF!)</f>
        <v>#REF!</v>
      </c>
      <c r="U10" s="630" t="e">
        <f>SUM(#REF!)</f>
        <v>#REF!</v>
      </c>
      <c r="V10" s="630" t="e">
        <f>SUM(#REF!)</f>
        <v>#REF!</v>
      </c>
      <c r="W10" s="564" t="e">
        <f>Q10+S10+U10</f>
        <v>#REF!</v>
      </c>
      <c r="X10" s="564" t="e">
        <f>+R10+T10+V10</f>
        <v>#REF!</v>
      </c>
      <c r="Y10" s="630" t="e">
        <f>SUM(#REF!)</f>
        <v>#REF!</v>
      </c>
      <c r="Z10" s="630" t="e">
        <f>SUM(#REF!)</f>
        <v>#REF!</v>
      </c>
      <c r="AA10" s="630" t="e">
        <f>SUM(#REF!)</f>
        <v>#REF!</v>
      </c>
      <c r="AB10" s="630" t="e">
        <f>SUM(#REF!)</f>
        <v>#REF!</v>
      </c>
      <c r="AC10" s="630" t="e">
        <f>SUM(#REF!)</f>
        <v>#REF!</v>
      </c>
      <c r="AD10" s="630" t="e">
        <f>SUM(#REF!)</f>
        <v>#REF!</v>
      </c>
      <c r="AE10" s="564" t="e">
        <f>Y10+AA10+AC10</f>
        <v>#REF!</v>
      </c>
      <c r="AF10" s="564" t="e">
        <f>+Z10+AB10+AD10</f>
        <v>#REF!</v>
      </c>
      <c r="AG10" s="630" t="e">
        <f>SUM(#REF!)</f>
        <v>#REF!</v>
      </c>
      <c r="AH10" s="630" t="e">
        <f>SUM(#REF!)</f>
        <v>#REF!</v>
      </c>
      <c r="AI10" s="630" t="e">
        <f>SUM(#REF!)</f>
        <v>#REF!</v>
      </c>
      <c r="AJ10" s="630" t="e">
        <f>SUM(#REF!)</f>
        <v>#REF!</v>
      </c>
      <c r="AK10" s="630" t="e">
        <f>SUM(#REF!)</f>
        <v>#REF!</v>
      </c>
      <c r="AL10" s="630" t="e">
        <f>SUM(#REF!)</f>
        <v>#REF!</v>
      </c>
      <c r="AM10" s="564" t="e">
        <f>AG10+AI10+AK10</f>
        <v>#REF!</v>
      </c>
      <c r="AN10" s="564" t="e">
        <f>+AH10+AJ10+AL10</f>
        <v>#REF!</v>
      </c>
      <c r="AO10" s="572" t="e">
        <f>O10+W10+AE10+AM10</f>
        <v>#REF!</v>
      </c>
      <c r="AP10" s="572" t="e">
        <f>P10+X10+AF10+AN10</f>
        <v>#REF!</v>
      </c>
      <c r="AQ10" s="538" t="e">
        <f>IF(AND(AP10&gt;0,AO10&gt;0),AP10/AO10,0)</f>
        <v>#REF!</v>
      </c>
    </row>
    <row r="11" spans="1:43" ht="34.5">
      <c r="A11" s="511"/>
      <c r="B11" s="511"/>
      <c r="C11" s="514"/>
      <c r="D11" s="655"/>
      <c r="E11" s="626"/>
      <c r="F11" s="658"/>
      <c r="G11" s="55" t="s">
        <v>234</v>
      </c>
      <c r="H11" s="55" t="s">
        <v>232</v>
      </c>
      <c r="I11" s="636"/>
      <c r="J11" s="636"/>
      <c r="K11" s="636"/>
      <c r="L11" s="636"/>
      <c r="M11" s="636"/>
      <c r="N11" s="636"/>
      <c r="O11" s="629"/>
      <c r="P11" s="629"/>
      <c r="Q11" s="636"/>
      <c r="R11" s="636"/>
      <c r="S11" s="636"/>
      <c r="T11" s="636"/>
      <c r="U11" s="636"/>
      <c r="V11" s="636"/>
      <c r="W11" s="629"/>
      <c r="X11" s="629"/>
      <c r="Y11" s="636"/>
      <c r="Z11" s="636"/>
      <c r="AA11" s="636"/>
      <c r="AB11" s="636"/>
      <c r="AC11" s="636"/>
      <c r="AD11" s="636"/>
      <c r="AE11" s="629"/>
      <c r="AF11" s="629"/>
      <c r="AG11" s="636"/>
      <c r="AH11" s="636"/>
      <c r="AI11" s="636"/>
      <c r="AJ11" s="636"/>
      <c r="AK11" s="636"/>
      <c r="AL11" s="636"/>
      <c r="AM11" s="629"/>
      <c r="AN11" s="629"/>
      <c r="AO11" s="596"/>
      <c r="AP11" s="596"/>
      <c r="AQ11" s="539"/>
    </row>
    <row r="12" spans="1:43" ht="35.25" customHeight="1">
      <c r="A12" s="511"/>
      <c r="B12" s="511"/>
      <c r="C12" s="514"/>
      <c r="D12" s="655"/>
      <c r="E12" s="626"/>
      <c r="F12" s="658"/>
      <c r="G12" s="55" t="s">
        <v>235</v>
      </c>
      <c r="H12" s="55" t="s">
        <v>164</v>
      </c>
      <c r="I12" s="636"/>
      <c r="J12" s="636"/>
      <c r="K12" s="636"/>
      <c r="L12" s="636"/>
      <c r="M12" s="636"/>
      <c r="N12" s="636"/>
      <c r="O12" s="629"/>
      <c r="P12" s="629"/>
      <c r="Q12" s="636"/>
      <c r="R12" s="636"/>
      <c r="S12" s="636"/>
      <c r="T12" s="636"/>
      <c r="U12" s="636"/>
      <c r="V12" s="636"/>
      <c r="W12" s="629"/>
      <c r="X12" s="629"/>
      <c r="Y12" s="636"/>
      <c r="Z12" s="636"/>
      <c r="AA12" s="636"/>
      <c r="AB12" s="636"/>
      <c r="AC12" s="636"/>
      <c r="AD12" s="636"/>
      <c r="AE12" s="629"/>
      <c r="AF12" s="629"/>
      <c r="AG12" s="636"/>
      <c r="AH12" s="636"/>
      <c r="AI12" s="636"/>
      <c r="AJ12" s="636"/>
      <c r="AK12" s="636"/>
      <c r="AL12" s="636"/>
      <c r="AM12" s="629"/>
      <c r="AN12" s="629"/>
      <c r="AO12" s="596"/>
      <c r="AP12" s="596"/>
      <c r="AQ12" s="539"/>
    </row>
    <row r="13" spans="1:43" ht="34.5">
      <c r="A13" s="511"/>
      <c r="B13" s="511"/>
      <c r="C13" s="514"/>
      <c r="D13" s="656"/>
      <c r="E13" s="627"/>
      <c r="F13" s="659"/>
      <c r="G13" s="55" t="s">
        <v>236</v>
      </c>
      <c r="H13" s="55" t="s">
        <v>232</v>
      </c>
      <c r="I13" s="632"/>
      <c r="J13" s="632"/>
      <c r="K13" s="632"/>
      <c r="L13" s="632"/>
      <c r="M13" s="632"/>
      <c r="N13" s="632"/>
      <c r="O13" s="565"/>
      <c r="P13" s="565"/>
      <c r="Q13" s="632"/>
      <c r="R13" s="632"/>
      <c r="S13" s="632"/>
      <c r="T13" s="632"/>
      <c r="U13" s="632"/>
      <c r="V13" s="632"/>
      <c r="W13" s="565"/>
      <c r="X13" s="565"/>
      <c r="Y13" s="632"/>
      <c r="Z13" s="632"/>
      <c r="AA13" s="632"/>
      <c r="AB13" s="632"/>
      <c r="AC13" s="632"/>
      <c r="AD13" s="632"/>
      <c r="AE13" s="565"/>
      <c r="AF13" s="565"/>
      <c r="AG13" s="632"/>
      <c r="AH13" s="632"/>
      <c r="AI13" s="632"/>
      <c r="AJ13" s="632"/>
      <c r="AK13" s="632"/>
      <c r="AL13" s="632"/>
      <c r="AM13" s="565"/>
      <c r="AN13" s="565"/>
      <c r="AO13" s="573"/>
      <c r="AP13" s="573"/>
      <c r="AQ13" s="540"/>
    </row>
    <row r="14" spans="1:43" ht="51" customHeight="1">
      <c r="A14" s="511"/>
      <c r="B14" s="511"/>
      <c r="C14" s="514"/>
      <c r="D14" s="568" t="s">
        <v>201</v>
      </c>
      <c r="E14" s="628" t="s">
        <v>195</v>
      </c>
      <c r="F14" s="544" t="s">
        <v>342</v>
      </c>
      <c r="G14" s="55" t="s">
        <v>141</v>
      </c>
      <c r="H14" s="55" t="s">
        <v>251</v>
      </c>
      <c r="I14" s="570">
        <v>0</v>
      </c>
      <c r="J14" s="570">
        <v>0</v>
      </c>
      <c r="K14" s="570">
        <v>0</v>
      </c>
      <c r="L14" s="570">
        <v>0</v>
      </c>
      <c r="M14" s="570">
        <v>1</v>
      </c>
      <c r="N14" s="570">
        <v>1</v>
      </c>
      <c r="O14" s="564">
        <f>I14+K14+M14</f>
        <v>1</v>
      </c>
      <c r="P14" s="564">
        <f>J14+L14+N14</f>
        <v>1</v>
      </c>
      <c r="Q14" s="570">
        <v>0</v>
      </c>
      <c r="R14" s="570">
        <v>0</v>
      </c>
      <c r="S14" s="570">
        <v>0</v>
      </c>
      <c r="T14" s="570">
        <v>0</v>
      </c>
      <c r="U14" s="570">
        <v>0</v>
      </c>
      <c r="V14" s="570">
        <v>0</v>
      </c>
      <c r="W14" s="564">
        <f>Q14+S14+U14</f>
        <v>0</v>
      </c>
      <c r="X14" s="564">
        <f>R14+T14+V14</f>
        <v>0</v>
      </c>
      <c r="Y14" s="570">
        <v>0</v>
      </c>
      <c r="Z14" s="633">
        <v>0</v>
      </c>
      <c r="AA14" s="570">
        <v>0</v>
      </c>
      <c r="AB14" s="633">
        <v>0</v>
      </c>
      <c r="AC14" s="570">
        <v>0</v>
      </c>
      <c r="AD14" s="633">
        <v>0</v>
      </c>
      <c r="AE14" s="564">
        <f>Y14+AA14+AC14</f>
        <v>0</v>
      </c>
      <c r="AF14" s="564">
        <f>Z14+AB14+AD14</f>
        <v>0</v>
      </c>
      <c r="AG14" s="570">
        <v>0</v>
      </c>
      <c r="AH14" s="633">
        <v>0</v>
      </c>
      <c r="AI14" s="570">
        <v>0</v>
      </c>
      <c r="AJ14" s="633">
        <v>0</v>
      </c>
      <c r="AK14" s="570">
        <v>0</v>
      </c>
      <c r="AL14" s="633">
        <v>0</v>
      </c>
      <c r="AM14" s="564">
        <f>AG14+AI14+AK14</f>
        <v>0</v>
      </c>
      <c r="AN14" s="564">
        <f>AH14+AJ14+AL14</f>
        <v>0</v>
      </c>
      <c r="AO14" s="572">
        <f>O14+W14+AE14+AM14</f>
        <v>1</v>
      </c>
      <c r="AP14" s="572">
        <f>P14+X14+AF14+AN14</f>
        <v>1</v>
      </c>
      <c r="AQ14" s="538">
        <f>IF(AND(AP14&gt;0,AO14&gt;0),AP14/AO14,0)</f>
        <v>1</v>
      </c>
    </row>
    <row r="15" spans="1:43" ht="86.25">
      <c r="A15" s="511"/>
      <c r="B15" s="511"/>
      <c r="C15" s="514"/>
      <c r="D15" s="568"/>
      <c r="E15" s="628"/>
      <c r="F15" s="544"/>
      <c r="G15" s="55" t="s">
        <v>142</v>
      </c>
      <c r="H15" s="55" t="s">
        <v>232</v>
      </c>
      <c r="I15" s="624"/>
      <c r="J15" s="624"/>
      <c r="K15" s="624"/>
      <c r="L15" s="624"/>
      <c r="M15" s="624"/>
      <c r="N15" s="624"/>
      <c r="O15" s="629"/>
      <c r="P15" s="629"/>
      <c r="Q15" s="624"/>
      <c r="R15" s="624"/>
      <c r="S15" s="624"/>
      <c r="T15" s="624"/>
      <c r="U15" s="624"/>
      <c r="V15" s="624"/>
      <c r="W15" s="629"/>
      <c r="X15" s="629"/>
      <c r="Y15" s="624"/>
      <c r="Z15" s="635"/>
      <c r="AA15" s="624"/>
      <c r="AB15" s="635"/>
      <c r="AC15" s="624"/>
      <c r="AD15" s="635"/>
      <c r="AE15" s="629"/>
      <c r="AF15" s="629"/>
      <c r="AG15" s="624"/>
      <c r="AH15" s="635"/>
      <c r="AI15" s="624"/>
      <c r="AJ15" s="635"/>
      <c r="AK15" s="624"/>
      <c r="AL15" s="635"/>
      <c r="AM15" s="629"/>
      <c r="AN15" s="629"/>
      <c r="AO15" s="596"/>
      <c r="AP15" s="596"/>
      <c r="AQ15" s="539"/>
    </row>
    <row r="16" spans="1:43" ht="34.5">
      <c r="A16" s="511"/>
      <c r="B16" s="511"/>
      <c r="C16" s="514"/>
      <c r="D16" s="568"/>
      <c r="E16" s="628"/>
      <c r="F16" s="544"/>
      <c r="G16" s="55" t="s">
        <v>143</v>
      </c>
      <c r="H16" s="55" t="s">
        <v>232</v>
      </c>
      <c r="I16" s="624"/>
      <c r="J16" s="624"/>
      <c r="K16" s="624"/>
      <c r="L16" s="624"/>
      <c r="M16" s="624"/>
      <c r="N16" s="624"/>
      <c r="O16" s="629"/>
      <c r="P16" s="629"/>
      <c r="Q16" s="624"/>
      <c r="R16" s="624"/>
      <c r="S16" s="624"/>
      <c r="T16" s="624"/>
      <c r="U16" s="624"/>
      <c r="V16" s="624"/>
      <c r="W16" s="629"/>
      <c r="X16" s="629"/>
      <c r="Y16" s="624"/>
      <c r="Z16" s="635"/>
      <c r="AA16" s="624"/>
      <c r="AB16" s="635"/>
      <c r="AC16" s="624"/>
      <c r="AD16" s="635"/>
      <c r="AE16" s="629"/>
      <c r="AF16" s="629"/>
      <c r="AG16" s="624"/>
      <c r="AH16" s="635"/>
      <c r="AI16" s="624"/>
      <c r="AJ16" s="635"/>
      <c r="AK16" s="624"/>
      <c r="AL16" s="635"/>
      <c r="AM16" s="629"/>
      <c r="AN16" s="629"/>
      <c r="AO16" s="596"/>
      <c r="AP16" s="596"/>
      <c r="AQ16" s="539"/>
    </row>
    <row r="17" spans="1:43" ht="34.5">
      <c r="A17" s="511"/>
      <c r="B17" s="511"/>
      <c r="C17" s="514"/>
      <c r="D17" s="568"/>
      <c r="E17" s="628"/>
      <c r="F17" s="544"/>
      <c r="G17" s="55" t="s">
        <v>144</v>
      </c>
      <c r="H17" s="55" t="s">
        <v>232</v>
      </c>
      <c r="I17" s="624"/>
      <c r="J17" s="624"/>
      <c r="K17" s="624"/>
      <c r="L17" s="624"/>
      <c r="M17" s="624"/>
      <c r="N17" s="624"/>
      <c r="O17" s="629"/>
      <c r="P17" s="629"/>
      <c r="Q17" s="624"/>
      <c r="R17" s="624"/>
      <c r="S17" s="624"/>
      <c r="T17" s="624"/>
      <c r="U17" s="624"/>
      <c r="V17" s="624"/>
      <c r="W17" s="629"/>
      <c r="X17" s="629"/>
      <c r="Y17" s="624"/>
      <c r="Z17" s="635"/>
      <c r="AA17" s="624"/>
      <c r="AB17" s="635"/>
      <c r="AC17" s="624"/>
      <c r="AD17" s="635"/>
      <c r="AE17" s="629"/>
      <c r="AF17" s="629"/>
      <c r="AG17" s="624"/>
      <c r="AH17" s="635"/>
      <c r="AI17" s="624"/>
      <c r="AJ17" s="635"/>
      <c r="AK17" s="624"/>
      <c r="AL17" s="635"/>
      <c r="AM17" s="629"/>
      <c r="AN17" s="629"/>
      <c r="AO17" s="596"/>
      <c r="AP17" s="596"/>
      <c r="AQ17" s="539"/>
    </row>
    <row r="18" spans="1:43" ht="64.5" customHeight="1">
      <c r="A18" s="511"/>
      <c r="B18" s="511"/>
      <c r="C18" s="514"/>
      <c r="D18" s="568"/>
      <c r="E18" s="628"/>
      <c r="F18" s="544"/>
      <c r="G18" s="55" t="s">
        <v>145</v>
      </c>
      <c r="H18" s="55" t="s">
        <v>232</v>
      </c>
      <c r="I18" s="624"/>
      <c r="J18" s="624"/>
      <c r="K18" s="624"/>
      <c r="L18" s="624"/>
      <c r="M18" s="624"/>
      <c r="N18" s="624"/>
      <c r="O18" s="629"/>
      <c r="P18" s="629"/>
      <c r="Q18" s="624"/>
      <c r="R18" s="624"/>
      <c r="S18" s="624"/>
      <c r="T18" s="624"/>
      <c r="U18" s="624"/>
      <c r="V18" s="624"/>
      <c r="W18" s="629"/>
      <c r="X18" s="629"/>
      <c r="Y18" s="624"/>
      <c r="Z18" s="635"/>
      <c r="AA18" s="624"/>
      <c r="AB18" s="635"/>
      <c r="AC18" s="624"/>
      <c r="AD18" s="635"/>
      <c r="AE18" s="629"/>
      <c r="AF18" s="629"/>
      <c r="AG18" s="624"/>
      <c r="AH18" s="635"/>
      <c r="AI18" s="624"/>
      <c r="AJ18" s="635"/>
      <c r="AK18" s="624"/>
      <c r="AL18" s="635"/>
      <c r="AM18" s="629"/>
      <c r="AN18" s="629"/>
      <c r="AO18" s="596"/>
      <c r="AP18" s="596"/>
      <c r="AQ18" s="539"/>
    </row>
    <row r="19" spans="1:43" ht="87" customHeight="1">
      <c r="A19" s="511"/>
      <c r="B19" s="511"/>
      <c r="C19" s="514"/>
      <c r="D19" s="568"/>
      <c r="E19" s="628"/>
      <c r="F19" s="544"/>
      <c r="G19" s="55" t="s">
        <v>146</v>
      </c>
      <c r="H19" s="55" t="s">
        <v>232</v>
      </c>
      <c r="I19" s="571"/>
      <c r="J19" s="571"/>
      <c r="K19" s="571"/>
      <c r="L19" s="571"/>
      <c r="M19" s="571"/>
      <c r="N19" s="571"/>
      <c r="O19" s="565"/>
      <c r="P19" s="565"/>
      <c r="Q19" s="571"/>
      <c r="R19" s="571"/>
      <c r="S19" s="571"/>
      <c r="T19" s="571"/>
      <c r="U19" s="571"/>
      <c r="V19" s="571"/>
      <c r="W19" s="565"/>
      <c r="X19" s="565"/>
      <c r="Y19" s="571"/>
      <c r="Z19" s="634"/>
      <c r="AA19" s="571"/>
      <c r="AB19" s="634"/>
      <c r="AC19" s="571"/>
      <c r="AD19" s="634"/>
      <c r="AE19" s="565"/>
      <c r="AF19" s="565"/>
      <c r="AG19" s="571"/>
      <c r="AH19" s="634"/>
      <c r="AI19" s="571"/>
      <c r="AJ19" s="634"/>
      <c r="AK19" s="571"/>
      <c r="AL19" s="634"/>
      <c r="AM19" s="565"/>
      <c r="AN19" s="565"/>
      <c r="AO19" s="573"/>
      <c r="AP19" s="573"/>
      <c r="AQ19" s="540"/>
    </row>
    <row r="20" spans="1:43" ht="52.5" customHeight="1">
      <c r="A20" s="511"/>
      <c r="B20" s="511"/>
      <c r="C20" s="514"/>
      <c r="D20" s="552" t="s">
        <v>196</v>
      </c>
      <c r="E20" s="644" t="s">
        <v>381</v>
      </c>
      <c r="F20" s="552" t="s">
        <v>197</v>
      </c>
      <c r="G20" s="55" t="s">
        <v>141</v>
      </c>
      <c r="H20" s="55" t="s">
        <v>232</v>
      </c>
      <c r="I20" s="570">
        <v>0</v>
      </c>
      <c r="J20" s="570">
        <v>0</v>
      </c>
      <c r="K20" s="570">
        <v>0</v>
      </c>
      <c r="L20" s="570">
        <v>0</v>
      </c>
      <c r="M20" s="570">
        <v>0</v>
      </c>
      <c r="N20" s="570">
        <v>0</v>
      </c>
      <c r="O20" s="564">
        <f>I20+K20+M20</f>
        <v>0</v>
      </c>
      <c r="P20" s="564">
        <f>J20+L20+N20</f>
        <v>0</v>
      </c>
      <c r="Q20" s="570">
        <v>0</v>
      </c>
      <c r="R20" s="570">
        <v>0</v>
      </c>
      <c r="S20" s="570">
        <v>0</v>
      </c>
      <c r="T20" s="570">
        <v>0</v>
      </c>
      <c r="U20" s="570">
        <v>0</v>
      </c>
      <c r="V20" s="570">
        <v>0</v>
      </c>
      <c r="W20" s="564">
        <f>Q20+S20+U20</f>
        <v>0</v>
      </c>
      <c r="X20" s="564">
        <f>R20+T20+V20</f>
        <v>0</v>
      </c>
      <c r="Y20" s="570">
        <v>0</v>
      </c>
      <c r="Z20" s="633">
        <v>0</v>
      </c>
      <c r="AA20" s="570">
        <v>0</v>
      </c>
      <c r="AB20" s="633">
        <v>0</v>
      </c>
      <c r="AC20" s="570">
        <v>0</v>
      </c>
      <c r="AD20" s="633">
        <v>0</v>
      </c>
      <c r="AE20" s="564">
        <f>Y20+AA20+AC20</f>
        <v>0</v>
      </c>
      <c r="AF20" s="564">
        <f>Z20+AB20+AD20</f>
        <v>0</v>
      </c>
      <c r="AG20" s="570">
        <v>0</v>
      </c>
      <c r="AH20" s="633">
        <v>0</v>
      </c>
      <c r="AI20" s="570">
        <v>1</v>
      </c>
      <c r="AJ20" s="633">
        <v>1</v>
      </c>
      <c r="AK20" s="570">
        <v>0</v>
      </c>
      <c r="AL20" s="633">
        <v>0</v>
      </c>
      <c r="AM20" s="564">
        <f>AG20+AI20+AK20</f>
        <v>1</v>
      </c>
      <c r="AN20" s="564">
        <f>AH20+AJ20+AL20</f>
        <v>1</v>
      </c>
      <c r="AO20" s="572">
        <f>O20+W20+AE20+AM20</f>
        <v>1</v>
      </c>
      <c r="AP20" s="572">
        <f>P20+X20+AF20+AN20</f>
        <v>1</v>
      </c>
      <c r="AQ20" s="538">
        <f>IF(AND(AP20&gt;0,AO20&gt;0),AP20/AO20,0)</f>
        <v>1</v>
      </c>
    </row>
    <row r="21" spans="1:43" ht="90" customHeight="1">
      <c r="A21" s="511"/>
      <c r="B21" s="511"/>
      <c r="C21" s="514"/>
      <c r="D21" s="552"/>
      <c r="E21" s="644"/>
      <c r="F21" s="552"/>
      <c r="G21" s="63" t="s">
        <v>198</v>
      </c>
      <c r="H21" s="55" t="s">
        <v>232</v>
      </c>
      <c r="I21" s="624"/>
      <c r="J21" s="624"/>
      <c r="K21" s="624"/>
      <c r="L21" s="624"/>
      <c r="M21" s="624"/>
      <c r="N21" s="624"/>
      <c r="O21" s="629"/>
      <c r="P21" s="629"/>
      <c r="Q21" s="624"/>
      <c r="R21" s="624"/>
      <c r="S21" s="624"/>
      <c r="T21" s="624"/>
      <c r="U21" s="624"/>
      <c r="V21" s="624"/>
      <c r="W21" s="629"/>
      <c r="X21" s="629"/>
      <c r="Y21" s="624"/>
      <c r="Z21" s="635"/>
      <c r="AA21" s="624"/>
      <c r="AB21" s="635"/>
      <c r="AC21" s="624"/>
      <c r="AD21" s="635"/>
      <c r="AE21" s="629"/>
      <c r="AF21" s="629"/>
      <c r="AG21" s="624"/>
      <c r="AH21" s="635"/>
      <c r="AI21" s="624"/>
      <c r="AJ21" s="635"/>
      <c r="AK21" s="624"/>
      <c r="AL21" s="635"/>
      <c r="AM21" s="629"/>
      <c r="AN21" s="629"/>
      <c r="AO21" s="596"/>
      <c r="AP21" s="596"/>
      <c r="AQ21" s="539"/>
    </row>
    <row r="22" spans="1:43" ht="43.5" customHeight="1">
      <c r="A22" s="511"/>
      <c r="B22" s="511"/>
      <c r="C22" s="514"/>
      <c r="D22" s="552"/>
      <c r="E22" s="644"/>
      <c r="F22" s="552"/>
      <c r="G22" s="55" t="s">
        <v>147</v>
      </c>
      <c r="H22" s="55" t="s">
        <v>232</v>
      </c>
      <c r="I22" s="624"/>
      <c r="J22" s="624"/>
      <c r="K22" s="624"/>
      <c r="L22" s="624"/>
      <c r="M22" s="624"/>
      <c r="N22" s="624"/>
      <c r="O22" s="629"/>
      <c r="P22" s="629"/>
      <c r="Q22" s="624"/>
      <c r="R22" s="624"/>
      <c r="S22" s="624"/>
      <c r="T22" s="624"/>
      <c r="U22" s="624"/>
      <c r="V22" s="624"/>
      <c r="W22" s="629"/>
      <c r="X22" s="629"/>
      <c r="Y22" s="624"/>
      <c r="Z22" s="635"/>
      <c r="AA22" s="624"/>
      <c r="AB22" s="635"/>
      <c r="AC22" s="624"/>
      <c r="AD22" s="635"/>
      <c r="AE22" s="629"/>
      <c r="AF22" s="629"/>
      <c r="AG22" s="624"/>
      <c r="AH22" s="635"/>
      <c r="AI22" s="624"/>
      <c r="AJ22" s="635"/>
      <c r="AK22" s="624"/>
      <c r="AL22" s="635"/>
      <c r="AM22" s="629"/>
      <c r="AN22" s="629"/>
      <c r="AO22" s="596"/>
      <c r="AP22" s="596"/>
      <c r="AQ22" s="539"/>
    </row>
    <row r="23" spans="1:43" ht="58.5" customHeight="1">
      <c r="A23" s="511"/>
      <c r="B23" s="511"/>
      <c r="C23" s="514"/>
      <c r="D23" s="552"/>
      <c r="E23" s="644"/>
      <c r="F23" s="552"/>
      <c r="G23" s="55" t="s">
        <v>148</v>
      </c>
      <c r="H23" s="55" t="s">
        <v>232</v>
      </c>
      <c r="I23" s="624"/>
      <c r="J23" s="624"/>
      <c r="K23" s="624"/>
      <c r="L23" s="624"/>
      <c r="M23" s="624"/>
      <c r="N23" s="624"/>
      <c r="O23" s="629"/>
      <c r="P23" s="629"/>
      <c r="Q23" s="624"/>
      <c r="R23" s="624"/>
      <c r="S23" s="624"/>
      <c r="T23" s="624"/>
      <c r="U23" s="624"/>
      <c r="V23" s="624"/>
      <c r="W23" s="629"/>
      <c r="X23" s="629"/>
      <c r="Y23" s="624"/>
      <c r="Z23" s="635"/>
      <c r="AA23" s="624"/>
      <c r="AB23" s="635"/>
      <c r="AC23" s="624"/>
      <c r="AD23" s="635"/>
      <c r="AE23" s="629"/>
      <c r="AF23" s="629"/>
      <c r="AG23" s="624"/>
      <c r="AH23" s="635"/>
      <c r="AI23" s="624"/>
      <c r="AJ23" s="635"/>
      <c r="AK23" s="624"/>
      <c r="AL23" s="635"/>
      <c r="AM23" s="629"/>
      <c r="AN23" s="629"/>
      <c r="AO23" s="596"/>
      <c r="AP23" s="596"/>
      <c r="AQ23" s="539"/>
    </row>
    <row r="24" spans="1:43" ht="89.25" customHeight="1">
      <c r="A24" s="511"/>
      <c r="B24" s="511"/>
      <c r="C24" s="514"/>
      <c r="D24" s="552"/>
      <c r="E24" s="644"/>
      <c r="F24" s="552"/>
      <c r="G24" s="55" t="s">
        <v>149</v>
      </c>
      <c r="H24" s="55" t="s">
        <v>232</v>
      </c>
      <c r="I24" s="571"/>
      <c r="J24" s="571"/>
      <c r="K24" s="571"/>
      <c r="L24" s="571"/>
      <c r="M24" s="571"/>
      <c r="N24" s="571"/>
      <c r="O24" s="565"/>
      <c r="P24" s="565"/>
      <c r="Q24" s="571"/>
      <c r="R24" s="571"/>
      <c r="S24" s="571"/>
      <c r="T24" s="571"/>
      <c r="U24" s="571"/>
      <c r="V24" s="571"/>
      <c r="W24" s="565"/>
      <c r="X24" s="565"/>
      <c r="Y24" s="571"/>
      <c r="Z24" s="634"/>
      <c r="AA24" s="571"/>
      <c r="AB24" s="634"/>
      <c r="AC24" s="571"/>
      <c r="AD24" s="634"/>
      <c r="AE24" s="565"/>
      <c r="AF24" s="565"/>
      <c r="AG24" s="571"/>
      <c r="AH24" s="634"/>
      <c r="AI24" s="571"/>
      <c r="AJ24" s="634"/>
      <c r="AK24" s="571"/>
      <c r="AL24" s="634"/>
      <c r="AM24" s="565"/>
      <c r="AN24" s="565"/>
      <c r="AO24" s="573"/>
      <c r="AP24" s="573"/>
      <c r="AQ24" s="540"/>
    </row>
    <row r="25" spans="1:43" ht="51.75">
      <c r="A25" s="511"/>
      <c r="B25" s="511"/>
      <c r="C25" s="514"/>
      <c r="D25" s="552" t="s">
        <v>200</v>
      </c>
      <c r="E25" s="644" t="s">
        <v>195</v>
      </c>
      <c r="F25" s="552" t="s">
        <v>199</v>
      </c>
      <c r="G25" s="55" t="s">
        <v>141</v>
      </c>
      <c r="H25" s="55" t="s">
        <v>252</v>
      </c>
      <c r="I25" s="570">
        <v>0</v>
      </c>
      <c r="J25" s="660">
        <v>0</v>
      </c>
      <c r="K25" s="570">
        <v>0</v>
      </c>
      <c r="L25" s="570">
        <v>0</v>
      </c>
      <c r="M25" s="661">
        <v>1</v>
      </c>
      <c r="N25" s="661">
        <v>1</v>
      </c>
      <c r="O25" s="564">
        <f>I25+K25+M25</f>
        <v>1</v>
      </c>
      <c r="P25" s="564">
        <f>J25+L25+N25</f>
        <v>1</v>
      </c>
      <c r="Q25" s="570">
        <v>0</v>
      </c>
      <c r="R25" s="570">
        <v>0</v>
      </c>
      <c r="S25" s="570">
        <v>0</v>
      </c>
      <c r="T25" s="570">
        <v>0</v>
      </c>
      <c r="U25" s="570">
        <v>0</v>
      </c>
      <c r="V25" s="570">
        <v>0</v>
      </c>
      <c r="W25" s="564">
        <f>Q25+S25+U25</f>
        <v>0</v>
      </c>
      <c r="X25" s="564">
        <f>R25+T25+V25</f>
        <v>0</v>
      </c>
      <c r="Y25" s="570">
        <v>0</v>
      </c>
      <c r="Z25" s="633">
        <v>0</v>
      </c>
      <c r="AA25" s="570">
        <v>0</v>
      </c>
      <c r="AB25" s="633">
        <v>0</v>
      </c>
      <c r="AC25" s="570">
        <v>0</v>
      </c>
      <c r="AD25" s="633">
        <v>0</v>
      </c>
      <c r="AE25" s="564">
        <f>Y25+AA25+AC25</f>
        <v>0</v>
      </c>
      <c r="AF25" s="564">
        <f>Z25+AB25+AD25</f>
        <v>0</v>
      </c>
      <c r="AG25" s="570">
        <v>0</v>
      </c>
      <c r="AH25" s="633">
        <v>0</v>
      </c>
      <c r="AI25" s="570">
        <v>0</v>
      </c>
      <c r="AJ25" s="633">
        <v>0</v>
      </c>
      <c r="AK25" s="570">
        <v>0</v>
      </c>
      <c r="AL25" s="633">
        <v>0</v>
      </c>
      <c r="AM25" s="564">
        <f>AG25+AI25+AK25</f>
        <v>0</v>
      </c>
      <c r="AN25" s="564">
        <f>AH25+AJ25+AL25</f>
        <v>0</v>
      </c>
      <c r="AO25" s="572">
        <f>O25+W25+AE25+AM25</f>
        <v>1</v>
      </c>
      <c r="AP25" s="572">
        <f>P25+X25+AF25+AN25</f>
        <v>1</v>
      </c>
      <c r="AQ25" s="538">
        <f>IF(AND(AP25&gt;0,AO25&gt;0),AP25/AO25,0)</f>
        <v>1</v>
      </c>
    </row>
    <row r="26" spans="1:43" ht="51" customHeight="1">
      <c r="A26" s="511"/>
      <c r="B26" s="511"/>
      <c r="C26" s="514"/>
      <c r="D26" s="552"/>
      <c r="E26" s="644"/>
      <c r="F26" s="552"/>
      <c r="G26" s="55" t="s">
        <v>150</v>
      </c>
      <c r="H26" s="55" t="s">
        <v>232</v>
      </c>
      <c r="I26" s="624"/>
      <c r="J26" s="624"/>
      <c r="K26" s="624"/>
      <c r="L26" s="624"/>
      <c r="M26" s="662"/>
      <c r="N26" s="662"/>
      <c r="O26" s="629"/>
      <c r="P26" s="629"/>
      <c r="Q26" s="624"/>
      <c r="R26" s="624"/>
      <c r="S26" s="624"/>
      <c r="T26" s="624"/>
      <c r="U26" s="624"/>
      <c r="V26" s="624"/>
      <c r="W26" s="629"/>
      <c r="X26" s="629"/>
      <c r="Y26" s="624"/>
      <c r="Z26" s="635"/>
      <c r="AA26" s="624"/>
      <c r="AB26" s="635"/>
      <c r="AC26" s="624"/>
      <c r="AD26" s="635"/>
      <c r="AE26" s="629"/>
      <c r="AF26" s="629"/>
      <c r="AG26" s="624"/>
      <c r="AH26" s="635"/>
      <c r="AI26" s="624"/>
      <c r="AJ26" s="635"/>
      <c r="AK26" s="624"/>
      <c r="AL26" s="635"/>
      <c r="AM26" s="629"/>
      <c r="AN26" s="629"/>
      <c r="AO26" s="596"/>
      <c r="AP26" s="596"/>
      <c r="AQ26" s="539"/>
    </row>
    <row r="27" spans="1:43" ht="48" customHeight="1">
      <c r="A27" s="511"/>
      <c r="B27" s="511"/>
      <c r="C27" s="514"/>
      <c r="D27" s="552"/>
      <c r="E27" s="644"/>
      <c r="F27" s="552"/>
      <c r="G27" s="55" t="s">
        <v>147</v>
      </c>
      <c r="H27" s="55" t="s">
        <v>232</v>
      </c>
      <c r="I27" s="624"/>
      <c r="J27" s="624"/>
      <c r="K27" s="624"/>
      <c r="L27" s="624"/>
      <c r="M27" s="662"/>
      <c r="N27" s="662"/>
      <c r="O27" s="629"/>
      <c r="P27" s="629"/>
      <c r="Q27" s="624"/>
      <c r="R27" s="624"/>
      <c r="S27" s="624"/>
      <c r="T27" s="624"/>
      <c r="U27" s="624"/>
      <c r="V27" s="624"/>
      <c r="W27" s="629"/>
      <c r="X27" s="629"/>
      <c r="Y27" s="624"/>
      <c r="Z27" s="635"/>
      <c r="AA27" s="624"/>
      <c r="AB27" s="635"/>
      <c r="AC27" s="624"/>
      <c r="AD27" s="635"/>
      <c r="AE27" s="629"/>
      <c r="AF27" s="629"/>
      <c r="AG27" s="624"/>
      <c r="AH27" s="635"/>
      <c r="AI27" s="624"/>
      <c r="AJ27" s="635"/>
      <c r="AK27" s="624"/>
      <c r="AL27" s="635"/>
      <c r="AM27" s="629"/>
      <c r="AN27" s="629"/>
      <c r="AO27" s="596"/>
      <c r="AP27" s="596"/>
      <c r="AQ27" s="539"/>
    </row>
    <row r="28" spans="1:43" ht="46.5" customHeight="1">
      <c r="A28" s="511"/>
      <c r="B28" s="511"/>
      <c r="C28" s="514"/>
      <c r="D28" s="552"/>
      <c r="E28" s="644"/>
      <c r="F28" s="552"/>
      <c r="G28" s="55" t="s">
        <v>148</v>
      </c>
      <c r="H28" s="55" t="s">
        <v>232</v>
      </c>
      <c r="I28" s="624"/>
      <c r="J28" s="624"/>
      <c r="K28" s="624"/>
      <c r="L28" s="624"/>
      <c r="M28" s="662"/>
      <c r="N28" s="662"/>
      <c r="O28" s="629"/>
      <c r="P28" s="629"/>
      <c r="Q28" s="624"/>
      <c r="R28" s="624"/>
      <c r="S28" s="624"/>
      <c r="T28" s="624"/>
      <c r="U28" s="624"/>
      <c r="V28" s="624"/>
      <c r="W28" s="629"/>
      <c r="X28" s="629"/>
      <c r="Y28" s="624"/>
      <c r="Z28" s="635"/>
      <c r="AA28" s="624"/>
      <c r="AB28" s="635"/>
      <c r="AC28" s="624"/>
      <c r="AD28" s="635"/>
      <c r="AE28" s="629"/>
      <c r="AF28" s="629"/>
      <c r="AG28" s="624"/>
      <c r="AH28" s="635"/>
      <c r="AI28" s="624"/>
      <c r="AJ28" s="635"/>
      <c r="AK28" s="624"/>
      <c r="AL28" s="635"/>
      <c r="AM28" s="629"/>
      <c r="AN28" s="629"/>
      <c r="AO28" s="596"/>
      <c r="AP28" s="596"/>
      <c r="AQ28" s="539"/>
    </row>
    <row r="29" spans="1:43" ht="111.75" customHeight="1">
      <c r="A29" s="511"/>
      <c r="B29" s="511"/>
      <c r="C29" s="514"/>
      <c r="D29" s="552"/>
      <c r="E29" s="644"/>
      <c r="F29" s="552"/>
      <c r="G29" s="55" t="s">
        <v>151</v>
      </c>
      <c r="H29" s="55" t="s">
        <v>232</v>
      </c>
      <c r="I29" s="571"/>
      <c r="J29" s="571"/>
      <c r="K29" s="571"/>
      <c r="L29" s="571"/>
      <c r="M29" s="663"/>
      <c r="N29" s="663"/>
      <c r="O29" s="565"/>
      <c r="P29" s="565"/>
      <c r="Q29" s="571"/>
      <c r="R29" s="571"/>
      <c r="S29" s="571"/>
      <c r="T29" s="571"/>
      <c r="U29" s="571"/>
      <c r="V29" s="571"/>
      <c r="W29" s="565"/>
      <c r="X29" s="565"/>
      <c r="Y29" s="571"/>
      <c r="Z29" s="634"/>
      <c r="AA29" s="571"/>
      <c r="AB29" s="634"/>
      <c r="AC29" s="571"/>
      <c r="AD29" s="634"/>
      <c r="AE29" s="565"/>
      <c r="AF29" s="565"/>
      <c r="AG29" s="571"/>
      <c r="AH29" s="634"/>
      <c r="AI29" s="571"/>
      <c r="AJ29" s="634"/>
      <c r="AK29" s="571"/>
      <c r="AL29" s="634"/>
      <c r="AM29" s="565"/>
      <c r="AN29" s="565"/>
      <c r="AO29" s="573"/>
      <c r="AP29" s="573"/>
      <c r="AQ29" s="540"/>
    </row>
    <row r="30" spans="1:43" ht="51.75" customHeight="1">
      <c r="A30" s="511"/>
      <c r="B30" s="511"/>
      <c r="C30" s="514"/>
      <c r="D30" s="656" t="s">
        <v>191</v>
      </c>
      <c r="E30" s="627" t="s">
        <v>192</v>
      </c>
      <c r="F30" s="656" t="s">
        <v>193</v>
      </c>
      <c r="G30" s="41" t="s">
        <v>141</v>
      </c>
      <c r="H30" s="41" t="s">
        <v>252</v>
      </c>
      <c r="I30" s="570">
        <v>0</v>
      </c>
      <c r="J30" s="570">
        <v>0</v>
      </c>
      <c r="K30" s="570">
        <v>0</v>
      </c>
      <c r="L30" s="570">
        <v>0</v>
      </c>
      <c r="M30" s="570">
        <v>0</v>
      </c>
      <c r="N30" s="570">
        <v>0</v>
      </c>
      <c r="O30" s="564">
        <f>I30+K30+M30</f>
        <v>0</v>
      </c>
      <c r="P30" s="564">
        <f>J30+L30+N30</f>
        <v>0</v>
      </c>
      <c r="Q30" s="570">
        <v>0</v>
      </c>
      <c r="R30" s="570">
        <v>0</v>
      </c>
      <c r="S30" s="570">
        <v>0</v>
      </c>
      <c r="T30" s="570">
        <v>0</v>
      </c>
      <c r="U30" s="570">
        <v>0</v>
      </c>
      <c r="V30" s="570">
        <v>0</v>
      </c>
      <c r="W30" s="564">
        <f>Q30+S30+U30</f>
        <v>0</v>
      </c>
      <c r="X30" s="564">
        <f>R30+T30+V30</f>
        <v>0</v>
      </c>
      <c r="Y30" s="570">
        <v>0</v>
      </c>
      <c r="Z30" s="633">
        <v>0</v>
      </c>
      <c r="AA30" s="570">
        <v>0</v>
      </c>
      <c r="AB30" s="633">
        <v>0</v>
      </c>
      <c r="AC30" s="570">
        <v>0</v>
      </c>
      <c r="AD30" s="633">
        <v>0</v>
      </c>
      <c r="AE30" s="564">
        <f>Y30+AA30+AC30</f>
        <v>0</v>
      </c>
      <c r="AF30" s="564">
        <f>Z30+AB30+AD30</f>
        <v>0</v>
      </c>
      <c r="AG30" s="570">
        <v>1</v>
      </c>
      <c r="AH30" s="633">
        <v>1</v>
      </c>
      <c r="AI30" s="570">
        <v>0</v>
      </c>
      <c r="AJ30" s="633">
        <v>0</v>
      </c>
      <c r="AK30" s="570">
        <v>0</v>
      </c>
      <c r="AL30" s="633">
        <v>0</v>
      </c>
      <c r="AM30" s="564">
        <f>AG30+AI30+AK30</f>
        <v>1</v>
      </c>
      <c r="AN30" s="564">
        <f>AH30+AJ30+AL30</f>
        <v>1</v>
      </c>
      <c r="AO30" s="572">
        <f>O30+W30+AE30+AM30</f>
        <v>1</v>
      </c>
      <c r="AP30" s="572">
        <f>P30+X30+AF30+AN30</f>
        <v>1</v>
      </c>
      <c r="AQ30" s="538">
        <f>IF(AND(AP30&gt;0,AO30&gt;0),AP30/AO30,0)</f>
        <v>1</v>
      </c>
    </row>
    <row r="31" spans="1:43" ht="46.5" customHeight="1">
      <c r="A31" s="511"/>
      <c r="B31" s="511"/>
      <c r="C31" s="514"/>
      <c r="D31" s="545"/>
      <c r="E31" s="553"/>
      <c r="F31" s="545"/>
      <c r="G31" s="55" t="s">
        <v>155</v>
      </c>
      <c r="H31" s="55" t="s">
        <v>253</v>
      </c>
      <c r="I31" s="624"/>
      <c r="J31" s="624"/>
      <c r="K31" s="624"/>
      <c r="L31" s="624"/>
      <c r="M31" s="624"/>
      <c r="N31" s="624"/>
      <c r="O31" s="629"/>
      <c r="P31" s="629"/>
      <c r="Q31" s="624"/>
      <c r="R31" s="624"/>
      <c r="S31" s="624"/>
      <c r="T31" s="624"/>
      <c r="U31" s="624"/>
      <c r="V31" s="624"/>
      <c r="W31" s="629"/>
      <c r="X31" s="629"/>
      <c r="Y31" s="624"/>
      <c r="Z31" s="635"/>
      <c r="AA31" s="624"/>
      <c r="AB31" s="635"/>
      <c r="AC31" s="624"/>
      <c r="AD31" s="635"/>
      <c r="AE31" s="629"/>
      <c r="AF31" s="629"/>
      <c r="AG31" s="624"/>
      <c r="AH31" s="635"/>
      <c r="AI31" s="624"/>
      <c r="AJ31" s="635"/>
      <c r="AK31" s="624"/>
      <c r="AL31" s="635"/>
      <c r="AM31" s="629"/>
      <c r="AN31" s="629"/>
      <c r="AO31" s="596"/>
      <c r="AP31" s="596"/>
      <c r="AQ31" s="539"/>
    </row>
    <row r="32" spans="1:43" ht="34.5">
      <c r="A32" s="511"/>
      <c r="B32" s="511"/>
      <c r="C32" s="514"/>
      <c r="D32" s="545"/>
      <c r="E32" s="553"/>
      <c r="F32" s="545"/>
      <c r="G32" s="55" t="s">
        <v>152</v>
      </c>
      <c r="H32" s="55" t="s">
        <v>232</v>
      </c>
      <c r="I32" s="624"/>
      <c r="J32" s="624"/>
      <c r="K32" s="624"/>
      <c r="L32" s="624"/>
      <c r="M32" s="624"/>
      <c r="N32" s="624"/>
      <c r="O32" s="629"/>
      <c r="P32" s="629"/>
      <c r="Q32" s="624"/>
      <c r="R32" s="624"/>
      <c r="S32" s="624"/>
      <c r="T32" s="624"/>
      <c r="U32" s="624"/>
      <c r="V32" s="624"/>
      <c r="W32" s="629"/>
      <c r="X32" s="629"/>
      <c r="Y32" s="624"/>
      <c r="Z32" s="635"/>
      <c r="AA32" s="624"/>
      <c r="AB32" s="635"/>
      <c r="AC32" s="624"/>
      <c r="AD32" s="635"/>
      <c r="AE32" s="629"/>
      <c r="AF32" s="629"/>
      <c r="AG32" s="624"/>
      <c r="AH32" s="635"/>
      <c r="AI32" s="624"/>
      <c r="AJ32" s="635"/>
      <c r="AK32" s="624"/>
      <c r="AL32" s="635"/>
      <c r="AM32" s="629"/>
      <c r="AN32" s="629"/>
      <c r="AO32" s="596"/>
      <c r="AP32" s="596"/>
      <c r="AQ32" s="539"/>
    </row>
    <row r="33" spans="1:43" ht="34.5">
      <c r="A33" s="511"/>
      <c r="B33" s="511"/>
      <c r="C33" s="514"/>
      <c r="D33" s="545"/>
      <c r="E33" s="553"/>
      <c r="F33" s="545"/>
      <c r="G33" s="55" t="s">
        <v>153</v>
      </c>
      <c r="H33" s="55" t="s">
        <v>232</v>
      </c>
      <c r="I33" s="624"/>
      <c r="J33" s="624"/>
      <c r="K33" s="624"/>
      <c r="L33" s="624"/>
      <c r="M33" s="624"/>
      <c r="N33" s="624"/>
      <c r="O33" s="629"/>
      <c r="P33" s="629"/>
      <c r="Q33" s="624"/>
      <c r="R33" s="624"/>
      <c r="S33" s="624"/>
      <c r="T33" s="624"/>
      <c r="U33" s="624"/>
      <c r="V33" s="624"/>
      <c r="W33" s="629"/>
      <c r="X33" s="629"/>
      <c r="Y33" s="624"/>
      <c r="Z33" s="635"/>
      <c r="AA33" s="624"/>
      <c r="AB33" s="635"/>
      <c r="AC33" s="624"/>
      <c r="AD33" s="635"/>
      <c r="AE33" s="629"/>
      <c r="AF33" s="629"/>
      <c r="AG33" s="624"/>
      <c r="AH33" s="635"/>
      <c r="AI33" s="624"/>
      <c r="AJ33" s="635"/>
      <c r="AK33" s="624"/>
      <c r="AL33" s="635"/>
      <c r="AM33" s="629"/>
      <c r="AN33" s="629"/>
      <c r="AO33" s="596"/>
      <c r="AP33" s="596"/>
      <c r="AQ33" s="539"/>
    </row>
    <row r="34" spans="1:43" ht="34.5">
      <c r="A34" s="511"/>
      <c r="B34" s="511"/>
      <c r="C34" s="514"/>
      <c r="D34" s="545"/>
      <c r="E34" s="553"/>
      <c r="F34" s="545"/>
      <c r="G34" s="55" t="s">
        <v>154</v>
      </c>
      <c r="H34" s="55" t="s">
        <v>232</v>
      </c>
      <c r="I34" s="624"/>
      <c r="J34" s="624"/>
      <c r="K34" s="624"/>
      <c r="L34" s="624"/>
      <c r="M34" s="624"/>
      <c r="N34" s="624"/>
      <c r="O34" s="629"/>
      <c r="P34" s="629"/>
      <c r="Q34" s="624"/>
      <c r="R34" s="624"/>
      <c r="S34" s="624"/>
      <c r="T34" s="624"/>
      <c r="U34" s="624"/>
      <c r="V34" s="624"/>
      <c r="W34" s="629"/>
      <c r="X34" s="629"/>
      <c r="Y34" s="624"/>
      <c r="Z34" s="635"/>
      <c r="AA34" s="624"/>
      <c r="AB34" s="635"/>
      <c r="AC34" s="624"/>
      <c r="AD34" s="635"/>
      <c r="AE34" s="629"/>
      <c r="AF34" s="629"/>
      <c r="AG34" s="624"/>
      <c r="AH34" s="635"/>
      <c r="AI34" s="624"/>
      <c r="AJ34" s="635"/>
      <c r="AK34" s="624"/>
      <c r="AL34" s="635"/>
      <c r="AM34" s="629"/>
      <c r="AN34" s="629"/>
      <c r="AO34" s="596"/>
      <c r="AP34" s="596"/>
      <c r="AQ34" s="539"/>
    </row>
    <row r="35" spans="1:43" ht="34.5" customHeight="1">
      <c r="A35" s="511"/>
      <c r="B35" s="511"/>
      <c r="C35" s="514"/>
      <c r="D35" s="545"/>
      <c r="E35" s="553"/>
      <c r="F35" s="545"/>
      <c r="G35" s="55" t="s">
        <v>156</v>
      </c>
      <c r="H35" s="545" t="s">
        <v>253</v>
      </c>
      <c r="I35" s="624"/>
      <c r="J35" s="624"/>
      <c r="K35" s="624"/>
      <c r="L35" s="624"/>
      <c r="M35" s="624"/>
      <c r="N35" s="624"/>
      <c r="O35" s="629"/>
      <c r="P35" s="629"/>
      <c r="Q35" s="624"/>
      <c r="R35" s="624"/>
      <c r="S35" s="624"/>
      <c r="T35" s="624"/>
      <c r="U35" s="624"/>
      <c r="V35" s="624"/>
      <c r="W35" s="629"/>
      <c r="X35" s="629"/>
      <c r="Y35" s="624"/>
      <c r="Z35" s="635"/>
      <c r="AA35" s="624"/>
      <c r="AB35" s="635"/>
      <c r="AC35" s="624"/>
      <c r="AD35" s="635"/>
      <c r="AE35" s="629"/>
      <c r="AF35" s="629"/>
      <c r="AG35" s="624"/>
      <c r="AH35" s="635"/>
      <c r="AI35" s="624"/>
      <c r="AJ35" s="635"/>
      <c r="AK35" s="624"/>
      <c r="AL35" s="635"/>
      <c r="AM35" s="629"/>
      <c r="AN35" s="629"/>
      <c r="AO35" s="596"/>
      <c r="AP35" s="596"/>
      <c r="AQ35" s="539"/>
    </row>
    <row r="36" spans="1:43" ht="51.75">
      <c r="A36" s="511"/>
      <c r="B36" s="511"/>
      <c r="C36" s="514"/>
      <c r="D36" s="545"/>
      <c r="E36" s="553"/>
      <c r="F36" s="545"/>
      <c r="G36" s="55" t="s">
        <v>157</v>
      </c>
      <c r="H36" s="545"/>
      <c r="I36" s="571"/>
      <c r="J36" s="571"/>
      <c r="K36" s="571"/>
      <c r="L36" s="571"/>
      <c r="M36" s="571"/>
      <c r="N36" s="571"/>
      <c r="O36" s="565"/>
      <c r="P36" s="565"/>
      <c r="Q36" s="571"/>
      <c r="R36" s="571"/>
      <c r="S36" s="571"/>
      <c r="T36" s="571"/>
      <c r="U36" s="571"/>
      <c r="V36" s="571"/>
      <c r="W36" s="565"/>
      <c r="X36" s="565"/>
      <c r="Y36" s="571"/>
      <c r="Z36" s="634"/>
      <c r="AA36" s="571"/>
      <c r="AB36" s="634"/>
      <c r="AC36" s="571"/>
      <c r="AD36" s="634"/>
      <c r="AE36" s="565"/>
      <c r="AF36" s="565"/>
      <c r="AG36" s="571"/>
      <c r="AH36" s="634"/>
      <c r="AI36" s="571"/>
      <c r="AJ36" s="634"/>
      <c r="AK36" s="571"/>
      <c r="AL36" s="634"/>
      <c r="AM36" s="565"/>
      <c r="AN36" s="565"/>
      <c r="AO36" s="573"/>
      <c r="AP36" s="573"/>
      <c r="AQ36" s="540"/>
    </row>
    <row r="37" spans="1:43" ht="39" customHeight="1">
      <c r="A37" s="511"/>
      <c r="B37" s="511"/>
      <c r="C37" s="514"/>
      <c r="D37" s="545" t="s">
        <v>203</v>
      </c>
      <c r="E37" s="553" t="s">
        <v>195</v>
      </c>
      <c r="F37" s="544" t="s">
        <v>158</v>
      </c>
      <c r="G37" s="55" t="s">
        <v>159</v>
      </c>
      <c r="H37" s="55" t="s">
        <v>232</v>
      </c>
      <c r="I37" s="570">
        <v>0</v>
      </c>
      <c r="J37" s="570">
        <v>0</v>
      </c>
      <c r="K37" s="570">
        <v>0</v>
      </c>
      <c r="L37" s="570">
        <v>0</v>
      </c>
      <c r="M37" s="570">
        <v>1</v>
      </c>
      <c r="N37" s="661">
        <v>1</v>
      </c>
      <c r="O37" s="564">
        <f>I37+K37+M37</f>
        <v>1</v>
      </c>
      <c r="P37" s="564">
        <f>+J37+L37+N37</f>
        <v>1</v>
      </c>
      <c r="Q37" s="570">
        <v>0</v>
      </c>
      <c r="R37" s="570">
        <v>0</v>
      </c>
      <c r="S37" s="570">
        <v>0</v>
      </c>
      <c r="T37" s="570">
        <v>0</v>
      </c>
      <c r="U37" s="570">
        <v>0</v>
      </c>
      <c r="V37" s="570">
        <v>0</v>
      </c>
      <c r="W37" s="564">
        <f>Q37+S37+U37</f>
        <v>0</v>
      </c>
      <c r="X37" s="564">
        <f>+R37+T37+V37</f>
        <v>0</v>
      </c>
      <c r="Y37" s="570">
        <v>0</v>
      </c>
      <c r="Z37" s="633">
        <v>0</v>
      </c>
      <c r="AA37" s="570">
        <v>0</v>
      </c>
      <c r="AB37" s="633">
        <v>0</v>
      </c>
      <c r="AC37" s="570">
        <v>0</v>
      </c>
      <c r="AD37" s="633">
        <v>0</v>
      </c>
      <c r="AE37" s="564">
        <f>Y37+AA37+AC37</f>
        <v>0</v>
      </c>
      <c r="AF37" s="564">
        <f>+Z37+AB37+AD37</f>
        <v>0</v>
      </c>
      <c r="AG37" s="570">
        <v>0</v>
      </c>
      <c r="AH37" s="633">
        <v>0</v>
      </c>
      <c r="AI37" s="570">
        <v>0</v>
      </c>
      <c r="AJ37" s="633">
        <v>0</v>
      </c>
      <c r="AK37" s="570">
        <v>0</v>
      </c>
      <c r="AL37" s="633">
        <v>0</v>
      </c>
      <c r="AM37" s="564">
        <f>AG37+AI37+AK37</f>
        <v>0</v>
      </c>
      <c r="AN37" s="564">
        <f>+AH37+AJ37+AL37</f>
        <v>0</v>
      </c>
      <c r="AO37" s="572">
        <f>O37+W37+AE37+AM37</f>
        <v>1</v>
      </c>
      <c r="AP37" s="572">
        <f>P37+X37+AF37+AN37</f>
        <v>1</v>
      </c>
      <c r="AQ37" s="538">
        <f>IF(AND(AP37&gt;0,AO37&gt;0),AP37/AO37,0)</f>
        <v>1</v>
      </c>
    </row>
    <row r="38" spans="1:43" ht="39" customHeight="1">
      <c r="A38" s="511"/>
      <c r="B38" s="511"/>
      <c r="C38" s="514"/>
      <c r="D38" s="545"/>
      <c r="E38" s="553"/>
      <c r="F38" s="545"/>
      <c r="G38" s="55" t="s">
        <v>160</v>
      </c>
      <c r="H38" s="55" t="s">
        <v>232</v>
      </c>
      <c r="I38" s="624"/>
      <c r="J38" s="624"/>
      <c r="K38" s="624"/>
      <c r="L38" s="624"/>
      <c r="M38" s="624"/>
      <c r="N38" s="662"/>
      <c r="O38" s="629"/>
      <c r="P38" s="629"/>
      <c r="Q38" s="624"/>
      <c r="R38" s="624"/>
      <c r="S38" s="624"/>
      <c r="T38" s="624"/>
      <c r="U38" s="624"/>
      <c r="V38" s="624"/>
      <c r="W38" s="629"/>
      <c r="X38" s="629"/>
      <c r="Y38" s="624"/>
      <c r="Z38" s="635"/>
      <c r="AA38" s="624"/>
      <c r="AB38" s="635"/>
      <c r="AC38" s="624"/>
      <c r="AD38" s="635"/>
      <c r="AE38" s="629"/>
      <c r="AF38" s="629"/>
      <c r="AG38" s="624"/>
      <c r="AH38" s="635"/>
      <c r="AI38" s="624"/>
      <c r="AJ38" s="635"/>
      <c r="AK38" s="624"/>
      <c r="AL38" s="635"/>
      <c r="AM38" s="629"/>
      <c r="AN38" s="629"/>
      <c r="AO38" s="596"/>
      <c r="AP38" s="596"/>
      <c r="AQ38" s="539"/>
    </row>
    <row r="39" spans="1:43" ht="39" customHeight="1">
      <c r="A39" s="511"/>
      <c r="B39" s="511"/>
      <c r="C39" s="514"/>
      <c r="D39" s="545"/>
      <c r="E39" s="553"/>
      <c r="F39" s="545"/>
      <c r="G39" s="55" t="s">
        <v>161</v>
      </c>
      <c r="H39" s="55" t="s">
        <v>232</v>
      </c>
      <c r="I39" s="624"/>
      <c r="J39" s="624"/>
      <c r="K39" s="624"/>
      <c r="L39" s="624"/>
      <c r="M39" s="624"/>
      <c r="N39" s="662"/>
      <c r="O39" s="629"/>
      <c r="P39" s="629"/>
      <c r="Q39" s="624"/>
      <c r="R39" s="624"/>
      <c r="S39" s="624"/>
      <c r="T39" s="624"/>
      <c r="U39" s="624"/>
      <c r="V39" s="624"/>
      <c r="W39" s="629"/>
      <c r="X39" s="629"/>
      <c r="Y39" s="624"/>
      <c r="Z39" s="635"/>
      <c r="AA39" s="624"/>
      <c r="AB39" s="635"/>
      <c r="AC39" s="624"/>
      <c r="AD39" s="635"/>
      <c r="AE39" s="629"/>
      <c r="AF39" s="629"/>
      <c r="AG39" s="624"/>
      <c r="AH39" s="635"/>
      <c r="AI39" s="624"/>
      <c r="AJ39" s="635"/>
      <c r="AK39" s="624"/>
      <c r="AL39" s="635"/>
      <c r="AM39" s="629"/>
      <c r="AN39" s="629"/>
      <c r="AO39" s="596"/>
      <c r="AP39" s="596"/>
      <c r="AQ39" s="539"/>
    </row>
    <row r="40" spans="1:43" ht="39" customHeight="1">
      <c r="A40" s="511"/>
      <c r="B40" s="511"/>
      <c r="C40" s="514"/>
      <c r="D40" s="545"/>
      <c r="E40" s="553"/>
      <c r="F40" s="545"/>
      <c r="G40" s="55" t="s">
        <v>162</v>
      </c>
      <c r="H40" s="55" t="s">
        <v>232</v>
      </c>
      <c r="I40" s="571"/>
      <c r="J40" s="571"/>
      <c r="K40" s="571"/>
      <c r="L40" s="571"/>
      <c r="M40" s="571"/>
      <c r="N40" s="663"/>
      <c r="O40" s="565"/>
      <c r="P40" s="565"/>
      <c r="Q40" s="571"/>
      <c r="R40" s="571"/>
      <c r="S40" s="571"/>
      <c r="T40" s="571"/>
      <c r="U40" s="571"/>
      <c r="V40" s="571"/>
      <c r="W40" s="565"/>
      <c r="X40" s="565"/>
      <c r="Y40" s="571"/>
      <c r="Z40" s="634"/>
      <c r="AA40" s="571"/>
      <c r="AB40" s="634"/>
      <c r="AC40" s="571"/>
      <c r="AD40" s="634"/>
      <c r="AE40" s="565"/>
      <c r="AF40" s="565"/>
      <c r="AG40" s="571"/>
      <c r="AH40" s="634"/>
      <c r="AI40" s="571"/>
      <c r="AJ40" s="634"/>
      <c r="AK40" s="571"/>
      <c r="AL40" s="634"/>
      <c r="AM40" s="565"/>
      <c r="AN40" s="565"/>
      <c r="AO40" s="573"/>
      <c r="AP40" s="573"/>
      <c r="AQ40" s="540"/>
    </row>
    <row r="41" spans="1:43" ht="57.75" customHeight="1">
      <c r="A41" s="511"/>
      <c r="B41" s="511"/>
      <c r="C41" s="514"/>
      <c r="D41" s="552" t="s">
        <v>305</v>
      </c>
      <c r="E41" s="644" t="s">
        <v>302</v>
      </c>
      <c r="F41" s="552" t="s">
        <v>303</v>
      </c>
      <c r="G41" s="63" t="s">
        <v>304</v>
      </c>
      <c r="H41" s="55" t="s">
        <v>252</v>
      </c>
      <c r="I41" s="570">
        <v>0</v>
      </c>
      <c r="J41" s="570">
        <v>0</v>
      </c>
      <c r="K41" s="570">
        <v>0</v>
      </c>
      <c r="L41" s="570">
        <v>0</v>
      </c>
      <c r="M41" s="570">
        <v>0</v>
      </c>
      <c r="N41" s="570">
        <v>0</v>
      </c>
      <c r="O41" s="564">
        <f>I41+K41+M41</f>
        <v>0</v>
      </c>
      <c r="P41" s="564">
        <f>J41+L41+N41</f>
        <v>0</v>
      </c>
      <c r="Q41" s="570">
        <v>0</v>
      </c>
      <c r="R41" s="570">
        <v>1</v>
      </c>
      <c r="S41" s="570">
        <v>0</v>
      </c>
      <c r="T41" s="570">
        <v>0</v>
      </c>
      <c r="U41" s="570">
        <v>0</v>
      </c>
      <c r="V41" s="570">
        <v>0</v>
      </c>
      <c r="W41" s="564">
        <f>Q41+S41+U41</f>
        <v>0</v>
      </c>
      <c r="X41" s="564">
        <f>R41+T41+V41</f>
        <v>1</v>
      </c>
      <c r="Y41" s="570">
        <v>0</v>
      </c>
      <c r="Z41" s="633">
        <v>0</v>
      </c>
      <c r="AA41" s="570">
        <v>0</v>
      </c>
      <c r="AB41" s="633">
        <v>0</v>
      </c>
      <c r="AC41" s="570">
        <v>0</v>
      </c>
      <c r="AD41" s="633">
        <v>0</v>
      </c>
      <c r="AE41" s="564">
        <f>Y41+AA41+AC41</f>
        <v>0</v>
      </c>
      <c r="AF41" s="564">
        <f>Z41+AB41+AD41</f>
        <v>0</v>
      </c>
      <c r="AG41" s="570">
        <v>1</v>
      </c>
      <c r="AH41" s="633">
        <v>0</v>
      </c>
      <c r="AI41" s="570">
        <v>0</v>
      </c>
      <c r="AJ41" s="633">
        <v>0</v>
      </c>
      <c r="AK41" s="570">
        <v>0</v>
      </c>
      <c r="AL41" s="633">
        <v>0</v>
      </c>
      <c r="AM41" s="564">
        <f>AG41+AI41+AK41</f>
        <v>1</v>
      </c>
      <c r="AN41" s="564">
        <f>AH41+AJ41+AL41</f>
        <v>0</v>
      </c>
      <c r="AO41" s="572">
        <f>O41+W41+AE41+AM41</f>
        <v>1</v>
      </c>
      <c r="AP41" s="572">
        <f>P41+X41+AF41+AN41</f>
        <v>1</v>
      </c>
      <c r="AQ41" s="538">
        <f>IF(AND(AP41&gt;0,AO41&gt;0),AP41/AO41,0)</f>
        <v>1</v>
      </c>
    </row>
    <row r="42" spans="1:43" ht="81.75" customHeight="1">
      <c r="A42" s="511"/>
      <c r="B42" s="511"/>
      <c r="C42" s="514"/>
      <c r="D42" s="552"/>
      <c r="E42" s="644"/>
      <c r="F42" s="552"/>
      <c r="G42" s="63" t="s">
        <v>306</v>
      </c>
      <c r="H42" s="55" t="s">
        <v>232</v>
      </c>
      <c r="I42" s="624"/>
      <c r="J42" s="624"/>
      <c r="K42" s="624"/>
      <c r="L42" s="624"/>
      <c r="M42" s="624"/>
      <c r="N42" s="624"/>
      <c r="O42" s="629"/>
      <c r="P42" s="629"/>
      <c r="Q42" s="624"/>
      <c r="R42" s="624"/>
      <c r="S42" s="624"/>
      <c r="T42" s="624"/>
      <c r="U42" s="624"/>
      <c r="V42" s="624"/>
      <c r="W42" s="629"/>
      <c r="X42" s="629"/>
      <c r="Y42" s="624"/>
      <c r="Z42" s="635"/>
      <c r="AA42" s="624"/>
      <c r="AB42" s="635"/>
      <c r="AC42" s="624"/>
      <c r="AD42" s="635"/>
      <c r="AE42" s="629"/>
      <c r="AF42" s="629"/>
      <c r="AG42" s="624"/>
      <c r="AH42" s="635"/>
      <c r="AI42" s="624"/>
      <c r="AJ42" s="635"/>
      <c r="AK42" s="624"/>
      <c r="AL42" s="635"/>
      <c r="AM42" s="629"/>
      <c r="AN42" s="629"/>
      <c r="AO42" s="596"/>
      <c r="AP42" s="596"/>
      <c r="AQ42" s="539"/>
    </row>
    <row r="43" spans="1:43" ht="97.5" customHeight="1">
      <c r="A43" s="511"/>
      <c r="B43" s="511"/>
      <c r="C43" s="514"/>
      <c r="D43" s="552"/>
      <c r="E43" s="644"/>
      <c r="F43" s="552"/>
      <c r="G43" s="63" t="s">
        <v>389</v>
      </c>
      <c r="H43" s="55" t="s">
        <v>232</v>
      </c>
      <c r="I43" s="624"/>
      <c r="J43" s="624"/>
      <c r="K43" s="624"/>
      <c r="L43" s="624"/>
      <c r="M43" s="624"/>
      <c r="N43" s="624"/>
      <c r="O43" s="629"/>
      <c r="P43" s="629"/>
      <c r="Q43" s="624"/>
      <c r="R43" s="624"/>
      <c r="S43" s="624"/>
      <c r="T43" s="624"/>
      <c r="U43" s="624"/>
      <c r="V43" s="624"/>
      <c r="W43" s="629"/>
      <c r="X43" s="629"/>
      <c r="Y43" s="624"/>
      <c r="Z43" s="635"/>
      <c r="AA43" s="624"/>
      <c r="AB43" s="635"/>
      <c r="AC43" s="624"/>
      <c r="AD43" s="635"/>
      <c r="AE43" s="629"/>
      <c r="AF43" s="629"/>
      <c r="AG43" s="624"/>
      <c r="AH43" s="635"/>
      <c r="AI43" s="624"/>
      <c r="AJ43" s="635"/>
      <c r="AK43" s="624"/>
      <c r="AL43" s="635"/>
      <c r="AM43" s="629"/>
      <c r="AN43" s="629"/>
      <c r="AO43" s="596"/>
      <c r="AP43" s="596"/>
      <c r="AQ43" s="539"/>
    </row>
    <row r="44" spans="1:43" ht="84.75" customHeight="1">
      <c r="A44" s="511"/>
      <c r="B44" s="511"/>
      <c r="C44" s="514"/>
      <c r="D44" s="552"/>
      <c r="E44" s="644"/>
      <c r="F44" s="552"/>
      <c r="G44" s="63" t="s">
        <v>307</v>
      </c>
      <c r="H44" s="55" t="s">
        <v>254</v>
      </c>
      <c r="I44" s="624"/>
      <c r="J44" s="624"/>
      <c r="K44" s="624"/>
      <c r="L44" s="624"/>
      <c r="M44" s="624"/>
      <c r="N44" s="624"/>
      <c r="O44" s="629"/>
      <c r="P44" s="629"/>
      <c r="Q44" s="624"/>
      <c r="R44" s="624"/>
      <c r="S44" s="624"/>
      <c r="T44" s="624"/>
      <c r="U44" s="624"/>
      <c r="V44" s="624"/>
      <c r="W44" s="629"/>
      <c r="X44" s="629"/>
      <c r="Y44" s="624"/>
      <c r="Z44" s="635"/>
      <c r="AA44" s="624"/>
      <c r="AB44" s="635"/>
      <c r="AC44" s="624"/>
      <c r="AD44" s="635"/>
      <c r="AE44" s="629"/>
      <c r="AF44" s="629"/>
      <c r="AG44" s="624"/>
      <c r="AH44" s="635"/>
      <c r="AI44" s="624"/>
      <c r="AJ44" s="635"/>
      <c r="AK44" s="624"/>
      <c r="AL44" s="635"/>
      <c r="AM44" s="629"/>
      <c r="AN44" s="629"/>
      <c r="AO44" s="596"/>
      <c r="AP44" s="596"/>
      <c r="AQ44" s="539"/>
    </row>
    <row r="45" spans="1:43" ht="96" customHeight="1">
      <c r="A45" s="512"/>
      <c r="B45" s="512"/>
      <c r="C45" s="515"/>
      <c r="D45" s="552"/>
      <c r="E45" s="644"/>
      <c r="F45" s="552"/>
      <c r="G45" s="63" t="s">
        <v>309</v>
      </c>
      <c r="H45" s="55" t="s">
        <v>232</v>
      </c>
      <c r="I45" s="571"/>
      <c r="J45" s="571"/>
      <c r="K45" s="571"/>
      <c r="L45" s="571"/>
      <c r="M45" s="571"/>
      <c r="N45" s="571"/>
      <c r="O45" s="565"/>
      <c r="P45" s="565"/>
      <c r="Q45" s="571"/>
      <c r="R45" s="571"/>
      <c r="S45" s="571"/>
      <c r="T45" s="571"/>
      <c r="U45" s="571"/>
      <c r="V45" s="571"/>
      <c r="W45" s="565"/>
      <c r="X45" s="565"/>
      <c r="Y45" s="571"/>
      <c r="Z45" s="634"/>
      <c r="AA45" s="571"/>
      <c r="AB45" s="634"/>
      <c r="AC45" s="571"/>
      <c r="AD45" s="634"/>
      <c r="AE45" s="565"/>
      <c r="AF45" s="565"/>
      <c r="AG45" s="571"/>
      <c r="AH45" s="634"/>
      <c r="AI45" s="571"/>
      <c r="AJ45" s="634"/>
      <c r="AK45" s="571"/>
      <c r="AL45" s="634"/>
      <c r="AM45" s="565"/>
      <c r="AN45" s="565"/>
      <c r="AO45" s="573"/>
      <c r="AP45" s="573"/>
      <c r="AQ45" s="540"/>
    </row>
    <row r="46" spans="1:43" ht="18">
      <c r="A46" s="523" t="s">
        <v>377</v>
      </c>
      <c r="B46" s="524"/>
      <c r="C46" s="524"/>
      <c r="D46" s="524"/>
      <c r="E46" s="524"/>
      <c r="F46" s="524"/>
      <c r="G46" s="524"/>
      <c r="H46" s="524"/>
      <c r="I46" s="524"/>
      <c r="J46" s="524"/>
      <c r="K46" s="524"/>
      <c r="L46" s="524"/>
      <c r="M46" s="524"/>
      <c r="N46" s="524"/>
      <c r="O46" s="524"/>
      <c r="P46" s="524"/>
      <c r="Q46" s="524"/>
      <c r="R46" s="524"/>
      <c r="S46" s="524"/>
      <c r="T46" s="524"/>
      <c r="U46" s="524"/>
      <c r="V46" s="524"/>
      <c r="W46" s="524"/>
      <c r="X46" s="524"/>
      <c r="Y46" s="524"/>
      <c r="Z46" s="524"/>
      <c r="AA46" s="524"/>
      <c r="AB46" s="524"/>
      <c r="AC46" s="524"/>
      <c r="AD46" s="524"/>
      <c r="AE46" s="524"/>
      <c r="AF46" s="524"/>
      <c r="AG46" s="524"/>
      <c r="AH46" s="524"/>
      <c r="AI46" s="524"/>
      <c r="AJ46" s="524"/>
      <c r="AK46" s="524"/>
      <c r="AL46" s="524"/>
      <c r="AM46" s="524"/>
      <c r="AN46" s="524"/>
      <c r="AO46" s="524"/>
      <c r="AP46" s="525"/>
      <c r="AQ46" s="26" t="e">
        <f>AVERAGE(AQ9:AQ45)</f>
        <v>#REF!</v>
      </c>
    </row>
    <row r="47" spans="1:43" ht="17.25">
      <c r="A47" s="7"/>
      <c r="B47" s="7"/>
      <c r="C47" s="13"/>
      <c r="D47" s="7"/>
      <c r="E47" s="7"/>
      <c r="F47" s="7"/>
      <c r="G47" s="7"/>
      <c r="H47" s="8"/>
    </row>
    <row r="48" spans="1:43" ht="13.5" customHeight="1">
      <c r="A48" s="526" t="s">
        <v>185</v>
      </c>
      <c r="B48" s="527"/>
      <c r="C48" s="527"/>
      <c r="D48" s="527"/>
      <c r="E48" s="527"/>
      <c r="F48" s="527"/>
      <c r="G48" s="527"/>
      <c r="H48" s="527"/>
    </row>
    <row r="49" spans="1:8" ht="15" customHeight="1">
      <c r="A49" s="527"/>
      <c r="B49" s="527"/>
      <c r="C49" s="527"/>
      <c r="D49" s="527"/>
      <c r="E49" s="527"/>
      <c r="F49" s="527"/>
      <c r="G49" s="527"/>
      <c r="H49" s="527"/>
    </row>
    <row r="50" spans="1:8" ht="17.25">
      <c r="A50" s="7"/>
      <c r="B50" s="528"/>
      <c r="C50" s="528"/>
      <c r="D50" s="528"/>
      <c r="E50" s="528"/>
      <c r="F50" s="528"/>
      <c r="G50" s="528"/>
      <c r="H50" s="528"/>
    </row>
    <row r="51" spans="1:8" ht="17.25">
      <c r="A51" s="7"/>
      <c r="B51" s="7"/>
      <c r="C51" s="13"/>
      <c r="D51" s="7"/>
      <c r="E51" s="7"/>
      <c r="F51" s="7"/>
      <c r="G51" s="7"/>
      <c r="H51" s="8"/>
    </row>
    <row r="52" spans="1:8" ht="17.25">
      <c r="A52" s="517" t="s">
        <v>413</v>
      </c>
      <c r="B52" s="518"/>
      <c r="C52" s="518"/>
      <c r="D52" s="7"/>
      <c r="E52" s="7"/>
      <c r="F52" s="519" t="s">
        <v>372</v>
      </c>
      <c r="G52" s="520" t="s">
        <v>391</v>
      </c>
      <c r="H52" s="520"/>
    </row>
    <row r="53" spans="1:8" ht="17.25">
      <c r="A53" s="7"/>
      <c r="B53" s="7"/>
      <c r="C53" s="13"/>
      <c r="D53" s="7"/>
      <c r="E53" s="7"/>
      <c r="F53" s="519"/>
      <c r="G53" s="521" t="s">
        <v>382</v>
      </c>
      <c r="H53" s="522"/>
    </row>
    <row r="54" spans="1:8" ht="13.5" customHeight="1">
      <c r="A54" s="7"/>
      <c r="B54" s="7"/>
      <c r="C54" s="13"/>
      <c r="D54" s="7"/>
      <c r="E54" s="7"/>
      <c r="F54" s="7"/>
      <c r="G54" s="7"/>
      <c r="H54" s="8"/>
    </row>
    <row r="55" spans="1:8" ht="15" customHeight="1">
      <c r="A55" s="7"/>
      <c r="B55" s="7"/>
      <c r="C55" s="13"/>
      <c r="D55" s="7"/>
      <c r="E55" s="7"/>
      <c r="F55" s="7"/>
      <c r="G55" s="7"/>
      <c r="H55" s="8"/>
    </row>
    <row r="56" spans="1:8" ht="17.25">
      <c r="A56" s="7"/>
      <c r="B56" s="7"/>
      <c r="C56" s="13"/>
      <c r="D56" s="7"/>
      <c r="E56" s="7"/>
      <c r="F56" s="7"/>
      <c r="G56" s="7"/>
      <c r="H56" s="8"/>
    </row>
    <row r="57" spans="1:8" ht="15" customHeight="1">
      <c r="A57" s="7"/>
      <c r="B57" s="7"/>
      <c r="C57" s="13"/>
      <c r="D57" s="516" t="s">
        <v>392</v>
      </c>
      <c r="E57" s="516"/>
      <c r="F57" s="516"/>
      <c r="G57" s="516"/>
      <c r="H57" s="7"/>
    </row>
    <row r="58" spans="1:8" ht="15" customHeight="1">
      <c r="A58" s="7"/>
      <c r="B58" s="7"/>
      <c r="C58" s="13"/>
      <c r="D58" s="7"/>
      <c r="E58" s="7"/>
      <c r="F58" s="8"/>
      <c r="G58" s="7"/>
      <c r="H58" s="7"/>
    </row>
    <row r="59" spans="1:8" ht="15" customHeight="1">
      <c r="A59" s="7"/>
      <c r="B59" s="7"/>
      <c r="C59" s="13"/>
      <c r="D59" s="516" t="s">
        <v>383</v>
      </c>
      <c r="E59" s="516"/>
      <c r="F59" s="516"/>
      <c r="G59" s="516"/>
      <c r="H59" s="7"/>
    </row>
    <row r="60" spans="1:8" ht="15" customHeight="1">
      <c r="A60" s="7"/>
      <c r="B60" s="7"/>
      <c r="C60" s="13"/>
      <c r="D60" s="7"/>
      <c r="E60" s="7"/>
      <c r="F60" s="8"/>
      <c r="G60" s="7"/>
      <c r="H60" s="7"/>
    </row>
    <row r="61" spans="1:8" ht="15" customHeight="1">
      <c r="A61" s="7"/>
      <c r="B61" s="7"/>
      <c r="C61" s="13"/>
      <c r="D61" s="516" t="s">
        <v>384</v>
      </c>
      <c r="E61" s="516"/>
      <c r="F61" s="516"/>
      <c r="G61" s="516"/>
      <c r="H61" s="7"/>
    </row>
  </sheetData>
  <sheetProtection password="DEE6" sheet="1" objects="1" scenarios="1"/>
  <mergeCells count="316">
    <mergeCell ref="A10:A45"/>
    <mergeCell ref="B10:B45"/>
    <mergeCell ref="C10:C45"/>
    <mergeCell ref="D61:G61"/>
    <mergeCell ref="A52:C52"/>
    <mergeCell ref="F52:F53"/>
    <mergeCell ref="G52:H52"/>
    <mergeCell ref="G53:H53"/>
    <mergeCell ref="D57:G57"/>
    <mergeCell ref="D59:G59"/>
    <mergeCell ref="A46:AP46"/>
    <mergeCell ref="A48:H49"/>
    <mergeCell ref="B50:H50"/>
    <mergeCell ref="AO41:AO45"/>
    <mergeCell ref="AP41:AP45"/>
    <mergeCell ref="W41:W45"/>
    <mergeCell ref="X41:X45"/>
    <mergeCell ref="Y41:Y45"/>
    <mergeCell ref="Z41:Z45"/>
    <mergeCell ref="AA41:AA45"/>
    <mergeCell ref="AB41:AB45"/>
    <mergeCell ref="Q41:Q45"/>
    <mergeCell ref="R41:R45"/>
    <mergeCell ref="S41:S45"/>
    <mergeCell ref="O41:O45"/>
    <mergeCell ref="P41:P45"/>
    <mergeCell ref="AQ41:AQ45"/>
    <mergeCell ref="AI41:AI45"/>
    <mergeCell ref="AJ41:AJ45"/>
    <mergeCell ref="AK41:AK45"/>
    <mergeCell ref="AL41:AL45"/>
    <mergeCell ref="AM41:AM45"/>
    <mergeCell ref="AN41:AN45"/>
    <mergeCell ref="AC41:AC45"/>
    <mergeCell ref="AD41:AD45"/>
    <mergeCell ref="AE41:AE45"/>
    <mergeCell ref="AF41:AF45"/>
    <mergeCell ref="AG41:AG45"/>
    <mergeCell ref="AH41:AH45"/>
    <mergeCell ref="D41:D45"/>
    <mergeCell ref="E41:E45"/>
    <mergeCell ref="F41:F45"/>
    <mergeCell ref="I41:I45"/>
    <mergeCell ref="J41:J45"/>
    <mergeCell ref="AG37:AG40"/>
    <mergeCell ref="AH37:AH40"/>
    <mergeCell ref="AI37:AI40"/>
    <mergeCell ref="AJ37:AJ40"/>
    <mergeCell ref="AA37:AA40"/>
    <mergeCell ref="AB37:AB40"/>
    <mergeCell ref="AC37:AC40"/>
    <mergeCell ref="AD37:AD40"/>
    <mergeCell ref="AE37:AE40"/>
    <mergeCell ref="AF37:AF40"/>
    <mergeCell ref="U37:U40"/>
    <mergeCell ref="V37:V40"/>
    <mergeCell ref="T41:T45"/>
    <mergeCell ref="U41:U45"/>
    <mergeCell ref="V41:V45"/>
    <mergeCell ref="K41:K45"/>
    <mergeCell ref="L41:L45"/>
    <mergeCell ref="M41:M45"/>
    <mergeCell ref="N41:N45"/>
    <mergeCell ref="Q37:Q40"/>
    <mergeCell ref="R37:R40"/>
    <mergeCell ref="S37:S40"/>
    <mergeCell ref="T37:T40"/>
    <mergeCell ref="AM37:AM40"/>
    <mergeCell ref="AN37:AN40"/>
    <mergeCell ref="AO37:AO40"/>
    <mergeCell ref="AP37:AP40"/>
    <mergeCell ref="AQ37:AQ40"/>
    <mergeCell ref="AK37:AK40"/>
    <mergeCell ref="AL37:AL40"/>
    <mergeCell ref="I37:I40"/>
    <mergeCell ref="J37:J40"/>
    <mergeCell ref="K37:K40"/>
    <mergeCell ref="L37:L40"/>
    <mergeCell ref="M37:M40"/>
    <mergeCell ref="N37:N40"/>
    <mergeCell ref="AM30:AM36"/>
    <mergeCell ref="AN30:AN36"/>
    <mergeCell ref="AO30:AO36"/>
    <mergeCell ref="R30:R36"/>
    <mergeCell ref="S30:S36"/>
    <mergeCell ref="T30:T36"/>
    <mergeCell ref="I30:I36"/>
    <mergeCell ref="J30:J36"/>
    <mergeCell ref="K30:K36"/>
    <mergeCell ref="L30:L36"/>
    <mergeCell ref="M30:M36"/>
    <mergeCell ref="N30:N36"/>
    <mergeCell ref="W37:W40"/>
    <mergeCell ref="X37:X40"/>
    <mergeCell ref="Y37:Y40"/>
    <mergeCell ref="Z37:Z40"/>
    <mergeCell ref="O37:O40"/>
    <mergeCell ref="P37:P40"/>
    <mergeCell ref="AP30:AP36"/>
    <mergeCell ref="AQ30:AQ36"/>
    <mergeCell ref="H35:H36"/>
    <mergeCell ref="AG30:AG36"/>
    <mergeCell ref="AH30:AH36"/>
    <mergeCell ref="AI30:AI36"/>
    <mergeCell ref="AJ30:AJ36"/>
    <mergeCell ref="AK30:AK36"/>
    <mergeCell ref="AL30:AL36"/>
    <mergeCell ref="AA30:AA36"/>
    <mergeCell ref="AB30:AB36"/>
    <mergeCell ref="AC30:AC36"/>
    <mergeCell ref="AD30:AD36"/>
    <mergeCell ref="AE30:AE36"/>
    <mergeCell ref="AF30:AF36"/>
    <mergeCell ref="U30:U36"/>
    <mergeCell ref="V30:V36"/>
    <mergeCell ref="W30:W36"/>
    <mergeCell ref="X30:X36"/>
    <mergeCell ref="Y30:Y36"/>
    <mergeCell ref="Z30:Z36"/>
    <mergeCell ref="O30:O36"/>
    <mergeCell ref="P30:P36"/>
    <mergeCell ref="Q30:Q36"/>
    <mergeCell ref="D30:D36"/>
    <mergeCell ref="E30:E36"/>
    <mergeCell ref="F30:F36"/>
    <mergeCell ref="D37:D40"/>
    <mergeCell ref="E37:E40"/>
    <mergeCell ref="F37:F40"/>
    <mergeCell ref="AL25:AL29"/>
    <mergeCell ref="AM25:AM29"/>
    <mergeCell ref="AN25:AN29"/>
    <mergeCell ref="Z25:Z29"/>
    <mergeCell ref="AA25:AA29"/>
    <mergeCell ref="AB25:AB29"/>
    <mergeCell ref="AC25:AC29"/>
    <mergeCell ref="AD25:AD29"/>
    <mergeCell ref="AE25:AE29"/>
    <mergeCell ref="T25:T29"/>
    <mergeCell ref="U25:U29"/>
    <mergeCell ref="V25:V29"/>
    <mergeCell ref="W25:W29"/>
    <mergeCell ref="X25:X29"/>
    <mergeCell ref="Y25:Y29"/>
    <mergeCell ref="N25:N29"/>
    <mergeCell ref="O25:O29"/>
    <mergeCell ref="P25:P29"/>
    <mergeCell ref="AQ20:AQ24"/>
    <mergeCell ref="D25:D29"/>
    <mergeCell ref="E25:E29"/>
    <mergeCell ref="F25:F29"/>
    <mergeCell ref="I25:I29"/>
    <mergeCell ref="J25:J29"/>
    <mergeCell ref="K25:K29"/>
    <mergeCell ref="L25:L29"/>
    <mergeCell ref="M25:M29"/>
    <mergeCell ref="AJ20:AJ24"/>
    <mergeCell ref="AK20:AK24"/>
    <mergeCell ref="AL20:AL24"/>
    <mergeCell ref="AM20:AM24"/>
    <mergeCell ref="AN20:AN24"/>
    <mergeCell ref="AO20:AO24"/>
    <mergeCell ref="AD20:AD24"/>
    <mergeCell ref="AE20:AE24"/>
    <mergeCell ref="AF20:AF24"/>
    <mergeCell ref="AG20:AG24"/>
    <mergeCell ref="AH20:AH24"/>
    <mergeCell ref="AO25:AO29"/>
    <mergeCell ref="AP25:AP29"/>
    <mergeCell ref="AQ25:AQ29"/>
    <mergeCell ref="AF25:AF29"/>
    <mergeCell ref="S20:S24"/>
    <mergeCell ref="T20:T24"/>
    <mergeCell ref="U20:U24"/>
    <mergeCell ref="V20:V24"/>
    <mergeCell ref="W20:W24"/>
    <mergeCell ref="Q25:Q29"/>
    <mergeCell ref="R25:R29"/>
    <mergeCell ref="S25:S29"/>
    <mergeCell ref="AP20:AP24"/>
    <mergeCell ref="AG25:AG29"/>
    <mergeCell ref="AH25:AH29"/>
    <mergeCell ref="AI25:AI29"/>
    <mergeCell ref="AJ25:AJ29"/>
    <mergeCell ref="AK25:AK29"/>
    <mergeCell ref="L20:L24"/>
    <mergeCell ref="M20:M24"/>
    <mergeCell ref="N20:N24"/>
    <mergeCell ref="O20:O24"/>
    <mergeCell ref="P20:P24"/>
    <mergeCell ref="Q20:Q24"/>
    <mergeCell ref="AN14:AN19"/>
    <mergeCell ref="AO14:AO19"/>
    <mergeCell ref="AP14:AP19"/>
    <mergeCell ref="AA14:AA19"/>
    <mergeCell ref="P14:P19"/>
    <mergeCell ref="Q14:Q19"/>
    <mergeCell ref="R14:R19"/>
    <mergeCell ref="S14:S19"/>
    <mergeCell ref="T14:T19"/>
    <mergeCell ref="U14:U19"/>
    <mergeCell ref="AI20:AI24"/>
    <mergeCell ref="X20:X24"/>
    <mergeCell ref="Y20:Y24"/>
    <mergeCell ref="Z20:Z24"/>
    <mergeCell ref="AA20:AA24"/>
    <mergeCell ref="AB20:AB24"/>
    <mergeCell ref="AC20:AC24"/>
    <mergeCell ref="R20:R24"/>
    <mergeCell ref="AQ14:AQ19"/>
    <mergeCell ref="D20:D24"/>
    <mergeCell ref="E20:E24"/>
    <mergeCell ref="F20:F24"/>
    <mergeCell ref="I20:I24"/>
    <mergeCell ref="J20:J24"/>
    <mergeCell ref="K20:K24"/>
    <mergeCell ref="AH14:AH19"/>
    <mergeCell ref="AI14:AI19"/>
    <mergeCell ref="AJ14:AJ19"/>
    <mergeCell ref="AK14:AK19"/>
    <mergeCell ref="AL14:AL19"/>
    <mergeCell ref="AM14:AM19"/>
    <mergeCell ref="AB14:AB19"/>
    <mergeCell ref="AC14:AC19"/>
    <mergeCell ref="AD14:AD19"/>
    <mergeCell ref="AE14:AE19"/>
    <mergeCell ref="AF14:AF19"/>
    <mergeCell ref="AG14:AG19"/>
    <mergeCell ref="V14:V19"/>
    <mergeCell ref="W14:W19"/>
    <mergeCell ref="X14:X19"/>
    <mergeCell ref="Y14:Y19"/>
    <mergeCell ref="Z14:Z19"/>
    <mergeCell ref="J14:J19"/>
    <mergeCell ref="K14:K19"/>
    <mergeCell ref="L14:L19"/>
    <mergeCell ref="M14:M19"/>
    <mergeCell ref="N14:N19"/>
    <mergeCell ref="O14:O19"/>
    <mergeCell ref="D14:D19"/>
    <mergeCell ref="E14:E19"/>
    <mergeCell ref="F14:F19"/>
    <mergeCell ref="I14:I19"/>
    <mergeCell ref="AQ10:AQ13"/>
    <mergeCell ref="AK10:AK13"/>
    <mergeCell ref="AL10:AL13"/>
    <mergeCell ref="AM10:AM13"/>
    <mergeCell ref="AN10:AN13"/>
    <mergeCell ref="AO10:AO13"/>
    <mergeCell ref="AP10:AP13"/>
    <mergeCell ref="AE10:AE13"/>
    <mergeCell ref="AF10:AF13"/>
    <mergeCell ref="AG10:AG13"/>
    <mergeCell ref="AH10:AH13"/>
    <mergeCell ref="AI10:AI13"/>
    <mergeCell ref="AJ10:AJ13"/>
    <mergeCell ref="Y10:Y13"/>
    <mergeCell ref="Z10:Z13"/>
    <mergeCell ref="AA10:AA13"/>
    <mergeCell ref="AB10:AB13"/>
    <mergeCell ref="AC10:AC13"/>
    <mergeCell ref="AD10:AD13"/>
    <mergeCell ref="S10:S13"/>
    <mergeCell ref="T10:T13"/>
    <mergeCell ref="U10:U13"/>
    <mergeCell ref="V10:V13"/>
    <mergeCell ref="W10:W13"/>
    <mergeCell ref="X10:X13"/>
    <mergeCell ref="M10:M13"/>
    <mergeCell ref="N10:N13"/>
    <mergeCell ref="O10:O13"/>
    <mergeCell ref="P10:P13"/>
    <mergeCell ref="Q10:Q13"/>
    <mergeCell ref="R10:R13"/>
    <mergeCell ref="D10:D13"/>
    <mergeCell ref="E10:E13"/>
    <mergeCell ref="F10:F13"/>
    <mergeCell ref="I10:I13"/>
    <mergeCell ref="J10:J13"/>
    <mergeCell ref="K10:K13"/>
    <mergeCell ref="L10:L13"/>
    <mergeCell ref="H5:H8"/>
    <mergeCell ref="I5:AN5"/>
    <mergeCell ref="AG7:AH7"/>
    <mergeCell ref="AI7:AJ7"/>
    <mergeCell ref="AK7:AL7"/>
    <mergeCell ref="AM7:AN7"/>
    <mergeCell ref="U7:V7"/>
    <mergeCell ref="W7:X7"/>
    <mergeCell ref="Y7:Z7"/>
    <mergeCell ref="AA7:AB7"/>
    <mergeCell ref="AC7:AD7"/>
    <mergeCell ref="AE7:AF7"/>
    <mergeCell ref="AO5:AO8"/>
    <mergeCell ref="AP5:AP8"/>
    <mergeCell ref="AQ5:AQ8"/>
    <mergeCell ref="I6:P6"/>
    <mergeCell ref="Q6:X6"/>
    <mergeCell ref="Y6:AF6"/>
    <mergeCell ref="AG6:AN6"/>
    <mergeCell ref="A1:C2"/>
    <mergeCell ref="D1:H1"/>
    <mergeCell ref="D2:H2"/>
    <mergeCell ref="AO4:AQ4"/>
    <mergeCell ref="A5:A8"/>
    <mergeCell ref="B5:B8"/>
    <mergeCell ref="C5:C8"/>
    <mergeCell ref="D5:D8"/>
    <mergeCell ref="E5:E8"/>
    <mergeCell ref="F5:F8"/>
    <mergeCell ref="I7:J7"/>
    <mergeCell ref="K7:L7"/>
    <mergeCell ref="M7:N7"/>
    <mergeCell ref="O7:P7"/>
    <mergeCell ref="Q7:R7"/>
    <mergeCell ref="S7:T7"/>
    <mergeCell ref="G5:G8"/>
  </mergeCells>
  <printOptions horizontalCentered="1"/>
  <pageMargins left="0.70866141732283472" right="0.70866141732283472" top="0.74803149606299213" bottom="0.74803149606299213" header="0.31496062992125984" footer="0.31496062992125984"/>
  <pageSetup scale="41" orientation="landscape" r:id="rId1"/>
  <headerFooter>
    <oddFooter>&amp;R&amp;P de &amp;N</oddFooter>
  </headerFooter>
  <rowBreaks count="2" manualBreakCount="2">
    <brk id="13" max="16383" man="1"/>
    <brk id="29" max="16383"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Q28"/>
  <sheetViews>
    <sheetView showGridLines="0" topLeftCell="AD10" zoomScale="75" zoomScaleNormal="75" workbookViewId="0">
      <selection activeCell="AI11" sqref="AI11"/>
    </sheetView>
  </sheetViews>
  <sheetFormatPr baseColWidth="10" defaultColWidth="17.28515625" defaultRowHeight="15" customHeight="1"/>
  <cols>
    <col min="1" max="1" width="25.5703125" style="9" customWidth="1"/>
    <col min="2" max="2" width="23.7109375" style="9" customWidth="1"/>
    <col min="3" max="3" width="21.7109375" style="14" customWidth="1"/>
    <col min="4" max="4" width="42.140625" style="9" customWidth="1"/>
    <col min="5" max="5" width="23.28515625" style="9" customWidth="1"/>
    <col min="6" max="6" width="41.42578125" style="9" customWidth="1"/>
    <col min="7" max="7" width="51.5703125" style="9" customWidth="1"/>
    <col min="8" max="8" width="53.42578125" style="11" customWidth="1"/>
    <col min="9" max="9" width="18" style="5" bestFit="1" customWidth="1"/>
    <col min="10" max="14" width="17.42578125" style="5" bestFit="1" customWidth="1"/>
    <col min="15" max="15" width="19" style="5" bestFit="1" customWidth="1"/>
    <col min="16" max="17" width="17.42578125" style="5" bestFit="1" customWidth="1"/>
    <col min="18" max="18" width="17.28515625" style="5"/>
    <col min="19" max="19" width="17.42578125" style="5" bestFit="1" customWidth="1"/>
    <col min="20" max="20" width="17.28515625" style="5"/>
    <col min="21" max="21" width="17.42578125" style="5" bestFit="1" customWidth="1"/>
    <col min="22" max="22" width="17.28515625" style="5"/>
    <col min="23" max="23" width="19" style="5" bestFit="1" customWidth="1"/>
    <col min="24" max="25" width="17.42578125" style="5" bestFit="1" customWidth="1"/>
    <col min="26" max="26" width="17.28515625" style="5"/>
    <col min="27" max="27" width="17.42578125" style="5" bestFit="1" customWidth="1"/>
    <col min="28" max="28" width="17.28515625" style="5"/>
    <col min="29" max="29" width="17.42578125" style="5" bestFit="1" customWidth="1"/>
    <col min="30" max="30" width="17.28515625" style="5"/>
    <col min="31" max="31" width="19" style="5" bestFit="1" customWidth="1"/>
    <col min="32" max="33" width="17.42578125" style="5" bestFit="1" customWidth="1"/>
    <col min="34" max="34" width="17.28515625" style="5"/>
    <col min="35" max="35" width="17.42578125" style="5" bestFit="1" customWidth="1"/>
    <col min="36" max="36" width="17.28515625" style="5"/>
    <col min="37" max="37" width="17.42578125" style="5" bestFit="1" customWidth="1"/>
    <col min="38" max="38" width="17.28515625" style="5"/>
    <col min="39" max="39" width="19" style="5" bestFit="1" customWidth="1"/>
    <col min="40" max="40" width="17.42578125" style="5" bestFit="1" customWidth="1"/>
    <col min="41" max="41" width="19" style="5" bestFit="1" customWidth="1"/>
    <col min="42" max="42" width="17.42578125" style="5" bestFit="1" customWidth="1"/>
    <col min="43" max="16384" width="17.28515625" style="5"/>
  </cols>
  <sheetData>
    <row r="1" spans="1:43" ht="39.75" customHeight="1">
      <c r="A1" s="555"/>
      <c r="B1" s="555"/>
      <c r="C1" s="555"/>
      <c r="D1" s="556" t="s">
        <v>345</v>
      </c>
      <c r="E1" s="556"/>
      <c r="F1" s="556"/>
      <c r="G1" s="556"/>
      <c r="H1" s="556"/>
    </row>
    <row r="2" spans="1:43" ht="39.75" customHeight="1">
      <c r="A2" s="555"/>
      <c r="B2" s="555"/>
      <c r="C2" s="555"/>
      <c r="D2" s="556">
        <v>2015</v>
      </c>
      <c r="E2" s="556"/>
      <c r="F2" s="556"/>
      <c r="G2" s="556"/>
      <c r="H2" s="556"/>
    </row>
    <row r="3" spans="1:43" ht="14.25" customHeight="1">
      <c r="A3" s="6"/>
      <c r="B3" s="6"/>
      <c r="C3" s="12"/>
      <c r="D3" s="6"/>
      <c r="E3" s="6"/>
      <c r="F3" s="6"/>
      <c r="G3" s="6"/>
      <c r="H3" s="10"/>
    </row>
    <row r="4" spans="1:43" ht="15" customHeight="1">
      <c r="A4" s="19"/>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1"/>
      <c r="AO4" s="557"/>
      <c r="AP4" s="558"/>
      <c r="AQ4" s="559"/>
    </row>
    <row r="5" spans="1:43" ht="13.5" customHeight="1">
      <c r="A5" s="560" t="s">
        <v>0</v>
      </c>
      <c r="B5" s="560" t="s">
        <v>1</v>
      </c>
      <c r="C5" s="560" t="s">
        <v>2</v>
      </c>
      <c r="D5" s="549" t="s">
        <v>3</v>
      </c>
      <c r="E5" s="549" t="s">
        <v>4</v>
      </c>
      <c r="F5" s="549" t="s">
        <v>5</v>
      </c>
      <c r="G5" s="549" t="s">
        <v>6</v>
      </c>
      <c r="H5" s="549" t="s">
        <v>7</v>
      </c>
      <c r="I5" s="551" t="s">
        <v>346</v>
      </c>
      <c r="J5" s="551"/>
      <c r="K5" s="551"/>
      <c r="L5" s="551"/>
      <c r="M5" s="551"/>
      <c r="N5" s="551"/>
      <c r="O5" s="551"/>
      <c r="P5" s="551"/>
      <c r="Q5" s="551"/>
      <c r="R5" s="551"/>
      <c r="S5" s="551"/>
      <c r="T5" s="551"/>
      <c r="U5" s="551"/>
      <c r="V5" s="551"/>
      <c r="W5" s="551"/>
      <c r="X5" s="551"/>
      <c r="Y5" s="551"/>
      <c r="Z5" s="551"/>
      <c r="AA5" s="551"/>
      <c r="AB5" s="551"/>
      <c r="AC5" s="551"/>
      <c r="AD5" s="551"/>
      <c r="AE5" s="551"/>
      <c r="AF5" s="551"/>
      <c r="AG5" s="551"/>
      <c r="AH5" s="551"/>
      <c r="AI5" s="551"/>
      <c r="AJ5" s="551"/>
      <c r="AK5" s="551"/>
      <c r="AL5" s="551"/>
      <c r="AM5" s="551"/>
      <c r="AN5" s="551"/>
      <c r="AO5" s="562" t="s">
        <v>347</v>
      </c>
      <c r="AP5" s="563" t="s">
        <v>348</v>
      </c>
      <c r="AQ5" s="563" t="s">
        <v>378</v>
      </c>
    </row>
    <row r="6" spans="1:43" ht="13.5" customHeight="1">
      <c r="A6" s="560"/>
      <c r="B6" s="560"/>
      <c r="C6" s="560"/>
      <c r="D6" s="549"/>
      <c r="E6" s="549"/>
      <c r="F6" s="549"/>
      <c r="G6" s="549"/>
      <c r="H6" s="549"/>
      <c r="I6" s="554" t="s">
        <v>349</v>
      </c>
      <c r="J6" s="554"/>
      <c r="K6" s="554"/>
      <c r="L6" s="554"/>
      <c r="M6" s="554"/>
      <c r="N6" s="554"/>
      <c r="O6" s="554"/>
      <c r="P6" s="554"/>
      <c r="Q6" s="554" t="s">
        <v>350</v>
      </c>
      <c r="R6" s="554"/>
      <c r="S6" s="554"/>
      <c r="T6" s="554"/>
      <c r="U6" s="554"/>
      <c r="V6" s="554"/>
      <c r="W6" s="554"/>
      <c r="X6" s="554"/>
      <c r="Y6" s="554" t="s">
        <v>351</v>
      </c>
      <c r="Z6" s="554"/>
      <c r="AA6" s="554"/>
      <c r="AB6" s="554"/>
      <c r="AC6" s="554"/>
      <c r="AD6" s="554"/>
      <c r="AE6" s="554"/>
      <c r="AF6" s="554"/>
      <c r="AG6" s="554" t="s">
        <v>352</v>
      </c>
      <c r="AH6" s="554"/>
      <c r="AI6" s="554"/>
      <c r="AJ6" s="554"/>
      <c r="AK6" s="554"/>
      <c r="AL6" s="554"/>
      <c r="AM6" s="554"/>
      <c r="AN6" s="554"/>
      <c r="AO6" s="562"/>
      <c r="AP6" s="563"/>
      <c r="AQ6" s="563"/>
    </row>
    <row r="7" spans="1:43" ht="17.25" customHeight="1">
      <c r="A7" s="560"/>
      <c r="B7" s="560"/>
      <c r="C7" s="560"/>
      <c r="D7" s="549"/>
      <c r="E7" s="549"/>
      <c r="F7" s="549"/>
      <c r="G7" s="549"/>
      <c r="H7" s="549"/>
      <c r="I7" s="546" t="s">
        <v>353</v>
      </c>
      <c r="J7" s="546"/>
      <c r="K7" s="546" t="s">
        <v>354</v>
      </c>
      <c r="L7" s="546"/>
      <c r="M7" s="546" t="s">
        <v>355</v>
      </c>
      <c r="N7" s="546"/>
      <c r="O7" s="547" t="s">
        <v>356</v>
      </c>
      <c r="P7" s="548"/>
      <c r="Q7" s="546" t="s">
        <v>357</v>
      </c>
      <c r="R7" s="546"/>
      <c r="S7" s="546" t="s">
        <v>358</v>
      </c>
      <c r="T7" s="546"/>
      <c r="U7" s="546" t="s">
        <v>359</v>
      </c>
      <c r="V7" s="546"/>
      <c r="W7" s="547" t="s">
        <v>356</v>
      </c>
      <c r="X7" s="548"/>
      <c r="Y7" s="546" t="s">
        <v>360</v>
      </c>
      <c r="Z7" s="546"/>
      <c r="AA7" s="546" t="s">
        <v>361</v>
      </c>
      <c r="AB7" s="546"/>
      <c r="AC7" s="546" t="s">
        <v>362</v>
      </c>
      <c r="AD7" s="546"/>
      <c r="AE7" s="547" t="s">
        <v>356</v>
      </c>
      <c r="AF7" s="548"/>
      <c r="AG7" s="546" t="s">
        <v>363</v>
      </c>
      <c r="AH7" s="546"/>
      <c r="AI7" s="546" t="s">
        <v>364</v>
      </c>
      <c r="AJ7" s="546"/>
      <c r="AK7" s="546" t="s">
        <v>365</v>
      </c>
      <c r="AL7" s="546"/>
      <c r="AM7" s="547" t="s">
        <v>356</v>
      </c>
      <c r="AN7" s="548"/>
      <c r="AO7" s="562"/>
      <c r="AP7" s="563"/>
      <c r="AQ7" s="563"/>
    </row>
    <row r="8" spans="1:43" ht="15.75" customHeight="1">
      <c r="A8" s="561"/>
      <c r="B8" s="561"/>
      <c r="C8" s="561"/>
      <c r="D8" s="550"/>
      <c r="E8" s="550"/>
      <c r="F8" s="550"/>
      <c r="G8" s="550"/>
      <c r="H8" s="550"/>
      <c r="I8" s="15" t="s">
        <v>366</v>
      </c>
      <c r="J8" s="16" t="s">
        <v>367</v>
      </c>
      <c r="K8" s="15" t="s">
        <v>366</v>
      </c>
      <c r="L8" s="16" t="s">
        <v>367</v>
      </c>
      <c r="M8" s="15" t="s">
        <v>366</v>
      </c>
      <c r="N8" s="16" t="s">
        <v>367</v>
      </c>
      <c r="O8" s="17" t="s">
        <v>366</v>
      </c>
      <c r="P8" s="18" t="s">
        <v>367</v>
      </c>
      <c r="Q8" s="15" t="s">
        <v>366</v>
      </c>
      <c r="R8" s="16" t="s">
        <v>367</v>
      </c>
      <c r="S8" s="15" t="s">
        <v>366</v>
      </c>
      <c r="T8" s="16" t="s">
        <v>367</v>
      </c>
      <c r="U8" s="15" t="s">
        <v>366</v>
      </c>
      <c r="V8" s="16" t="s">
        <v>367</v>
      </c>
      <c r="W8" s="17" t="s">
        <v>366</v>
      </c>
      <c r="X8" s="18" t="s">
        <v>367</v>
      </c>
      <c r="Y8" s="15" t="s">
        <v>366</v>
      </c>
      <c r="Z8" s="16" t="s">
        <v>367</v>
      </c>
      <c r="AA8" s="15" t="s">
        <v>366</v>
      </c>
      <c r="AB8" s="16" t="s">
        <v>367</v>
      </c>
      <c r="AC8" s="15" t="s">
        <v>366</v>
      </c>
      <c r="AD8" s="16" t="s">
        <v>367</v>
      </c>
      <c r="AE8" s="17" t="s">
        <v>366</v>
      </c>
      <c r="AF8" s="18" t="s">
        <v>367</v>
      </c>
      <c r="AG8" s="15" t="s">
        <v>366</v>
      </c>
      <c r="AH8" s="16" t="s">
        <v>367</v>
      </c>
      <c r="AI8" s="15" t="s">
        <v>366</v>
      </c>
      <c r="AJ8" s="16" t="s">
        <v>367</v>
      </c>
      <c r="AK8" s="15" t="s">
        <v>366</v>
      </c>
      <c r="AL8" s="16" t="s">
        <v>367</v>
      </c>
      <c r="AM8" s="17" t="s">
        <v>366</v>
      </c>
      <c r="AN8" s="18" t="s">
        <v>367</v>
      </c>
      <c r="AO8" s="562"/>
      <c r="AP8" s="563"/>
      <c r="AQ8" s="563"/>
    </row>
    <row r="9" spans="1:43" ht="51.75" customHeight="1">
      <c r="A9" s="510" t="s">
        <v>100</v>
      </c>
      <c r="B9" s="574" t="s">
        <v>402</v>
      </c>
      <c r="C9" s="575" t="s">
        <v>101</v>
      </c>
      <c r="D9" s="568" t="s">
        <v>369</v>
      </c>
      <c r="E9" s="628">
        <v>1</v>
      </c>
      <c r="F9" s="568" t="s">
        <v>325</v>
      </c>
      <c r="G9" s="70" t="s">
        <v>105</v>
      </c>
      <c r="H9" s="70" t="s">
        <v>326</v>
      </c>
      <c r="I9" s="532" t="e">
        <f>SUM(#REF!)</f>
        <v>#REF!</v>
      </c>
      <c r="J9" s="532" t="e">
        <f>SUM(#REF!)</f>
        <v>#REF!</v>
      </c>
      <c r="K9" s="532" t="e">
        <f>SUM(#REF!)</f>
        <v>#REF!</v>
      </c>
      <c r="L9" s="532" t="e">
        <f>SUM(#REF!)</f>
        <v>#REF!</v>
      </c>
      <c r="M9" s="532" t="e">
        <f>SUM(#REF!)</f>
        <v>#REF!</v>
      </c>
      <c r="N9" s="532" t="e">
        <f>SUM(#REF!)</f>
        <v>#REF!</v>
      </c>
      <c r="O9" s="620" t="e">
        <f>I9+K9+M9</f>
        <v>#REF!</v>
      </c>
      <c r="P9" s="620" t="e">
        <f>J9+L9+N9</f>
        <v>#REF!</v>
      </c>
      <c r="Q9" s="532" t="e">
        <f>SUM(#REF!)</f>
        <v>#REF!</v>
      </c>
      <c r="R9" s="532" t="e">
        <f>SUM(#REF!)</f>
        <v>#REF!</v>
      </c>
      <c r="S9" s="532" t="e">
        <f>SUM(#REF!)</f>
        <v>#REF!</v>
      </c>
      <c r="T9" s="532" t="e">
        <f>SUM(#REF!)</f>
        <v>#REF!</v>
      </c>
      <c r="U9" s="532" t="e">
        <f>SUM(#REF!)</f>
        <v>#REF!</v>
      </c>
      <c r="V9" s="532" t="e">
        <f>SUM(#REF!)</f>
        <v>#REF!</v>
      </c>
      <c r="W9" s="620" t="e">
        <f>Q9+S9+U9</f>
        <v>#REF!</v>
      </c>
      <c r="X9" s="620" t="e">
        <f>R9+T9+V9</f>
        <v>#REF!</v>
      </c>
      <c r="Y9" s="532" t="e">
        <f>SUM(#REF!)</f>
        <v>#REF!</v>
      </c>
      <c r="Z9" s="532" t="e">
        <f>SUM(#REF!)</f>
        <v>#REF!</v>
      </c>
      <c r="AA9" s="532" t="e">
        <f>SUM(#REF!)</f>
        <v>#REF!</v>
      </c>
      <c r="AB9" s="532" t="e">
        <f>SUM(#REF!)</f>
        <v>#REF!</v>
      </c>
      <c r="AC9" s="532" t="e">
        <f>SUM(#REF!)</f>
        <v>#REF!</v>
      </c>
      <c r="AD9" s="532" t="e">
        <f>SUM(#REF!)</f>
        <v>#REF!</v>
      </c>
      <c r="AE9" s="620" t="e">
        <f>Y9+AA9+AC9</f>
        <v>#REF!</v>
      </c>
      <c r="AF9" s="620" t="e">
        <f>Z9+AB9+AD9</f>
        <v>#REF!</v>
      </c>
      <c r="AG9" s="532" t="e">
        <f>SUM(#REF!)</f>
        <v>#REF!</v>
      </c>
      <c r="AH9" s="532" t="e">
        <f>SUM(#REF!)</f>
        <v>#REF!</v>
      </c>
      <c r="AI9" s="532" t="e">
        <f>SUM(#REF!)</f>
        <v>#REF!</v>
      </c>
      <c r="AJ9" s="532" t="e">
        <f>SUM(#REF!)</f>
        <v>#REF!</v>
      </c>
      <c r="AK9" s="532" t="e">
        <f>SUM(#REF!)</f>
        <v>#REF!</v>
      </c>
      <c r="AL9" s="532" t="e">
        <f>SUM(#REF!)</f>
        <v>#REF!</v>
      </c>
      <c r="AM9" s="535" t="e">
        <f>AG9+AI9+AK9</f>
        <v>#REF!</v>
      </c>
      <c r="AN9" s="535" t="e">
        <f>AH9+AJ9+AL9</f>
        <v>#REF!</v>
      </c>
      <c r="AO9" s="538" t="e">
        <f>O9+W9+AE9+AM9</f>
        <v>#REF!</v>
      </c>
      <c r="AP9" s="538" t="e">
        <f>P9+X9+AF9+AN9</f>
        <v>#REF!</v>
      </c>
      <c r="AQ9" s="538" t="e">
        <f>IF(AND(AP9&gt;0,AO9&gt;0),AP9/AO9,0)</f>
        <v>#REF!</v>
      </c>
    </row>
    <row r="10" spans="1:43" ht="75.75" customHeight="1">
      <c r="A10" s="511"/>
      <c r="B10" s="574"/>
      <c r="C10" s="575"/>
      <c r="D10" s="568"/>
      <c r="E10" s="628"/>
      <c r="F10" s="568"/>
      <c r="G10" s="70" t="s">
        <v>370</v>
      </c>
      <c r="H10" s="70" t="s">
        <v>164</v>
      </c>
      <c r="I10" s="534"/>
      <c r="J10" s="534"/>
      <c r="K10" s="534"/>
      <c r="L10" s="534"/>
      <c r="M10" s="534"/>
      <c r="N10" s="534"/>
      <c r="O10" s="622"/>
      <c r="P10" s="622"/>
      <c r="Q10" s="534"/>
      <c r="R10" s="534"/>
      <c r="S10" s="534"/>
      <c r="T10" s="534"/>
      <c r="U10" s="534"/>
      <c r="V10" s="534"/>
      <c r="W10" s="622"/>
      <c r="X10" s="622"/>
      <c r="Y10" s="534"/>
      <c r="Z10" s="534"/>
      <c r="AA10" s="534"/>
      <c r="AB10" s="534"/>
      <c r="AC10" s="534"/>
      <c r="AD10" s="534"/>
      <c r="AE10" s="622"/>
      <c r="AF10" s="622"/>
      <c r="AG10" s="534"/>
      <c r="AH10" s="534"/>
      <c r="AI10" s="534"/>
      <c r="AJ10" s="534"/>
      <c r="AK10" s="534"/>
      <c r="AL10" s="534"/>
      <c r="AM10" s="537"/>
      <c r="AN10" s="537"/>
      <c r="AO10" s="540"/>
      <c r="AP10" s="540"/>
      <c r="AQ10" s="540"/>
    </row>
    <row r="11" spans="1:43" ht="327.75" customHeight="1">
      <c r="A11" s="511"/>
      <c r="B11" s="664" t="s">
        <v>180</v>
      </c>
      <c r="C11" s="625" t="s">
        <v>181</v>
      </c>
      <c r="D11" s="65" t="s">
        <v>299</v>
      </c>
      <c r="E11" s="67" t="s">
        <v>182</v>
      </c>
      <c r="F11" s="69" t="s">
        <v>183</v>
      </c>
      <c r="G11" s="69" t="s">
        <v>300</v>
      </c>
      <c r="H11" s="69" t="s">
        <v>184</v>
      </c>
      <c r="I11" s="30" t="e">
        <f>SUM(#REF!)</f>
        <v>#REF!</v>
      </c>
      <c r="J11" s="30" t="e">
        <f>SUM(#REF!)</f>
        <v>#REF!</v>
      </c>
      <c r="K11" s="30" t="e">
        <f>SUM(#REF!)</f>
        <v>#REF!</v>
      </c>
      <c r="L11" s="30" t="e">
        <f>SUM(#REF!)</f>
        <v>#REF!</v>
      </c>
      <c r="M11" s="30" t="e">
        <f>SUM(#REF!)</f>
        <v>#REF!</v>
      </c>
      <c r="N11" s="30" t="e">
        <f>SUM(#REF!)</f>
        <v>#REF!</v>
      </c>
      <c r="O11" s="43">
        <v>0.1</v>
      </c>
      <c r="P11" s="43" t="e">
        <f>+J11+L11+N11</f>
        <v>#REF!</v>
      </c>
      <c r="Q11" s="30" t="e">
        <f>SUM(#REF!)</f>
        <v>#REF!</v>
      </c>
      <c r="R11" s="30" t="e">
        <f>SUM(#REF!)</f>
        <v>#REF!</v>
      </c>
      <c r="S11" s="30" t="e">
        <f>SUM(#REF!)</f>
        <v>#REF!</v>
      </c>
      <c r="T11" s="30" t="e">
        <f>SUM(#REF!)</f>
        <v>#REF!</v>
      </c>
      <c r="U11" s="30" t="e">
        <f>SUM(#REF!)</f>
        <v>#REF!</v>
      </c>
      <c r="V11" s="30" t="e">
        <f>SUM(#REF!)</f>
        <v>#REF!</v>
      </c>
      <c r="W11" s="43" t="e">
        <f>+Q11+S11+U11</f>
        <v>#REF!</v>
      </c>
      <c r="X11" s="43" t="e">
        <f>+R11+T11+V11</f>
        <v>#REF!</v>
      </c>
      <c r="Y11" s="30" t="e">
        <f>SUM(#REF!)</f>
        <v>#REF!</v>
      </c>
      <c r="Z11" s="30" t="e">
        <f>SUM(#REF!)</f>
        <v>#REF!</v>
      </c>
      <c r="AA11" s="30" t="e">
        <f>SUM(#REF!)</f>
        <v>#REF!</v>
      </c>
      <c r="AB11" s="30" t="e">
        <f>SUM(#REF!)</f>
        <v>#REF!</v>
      </c>
      <c r="AC11" s="30" t="e">
        <f>SUM(#REF!)</f>
        <v>#REF!</v>
      </c>
      <c r="AD11" s="30" t="e">
        <f>SUM(#REF!)</f>
        <v>#REF!</v>
      </c>
      <c r="AE11" s="43" t="e">
        <f>+Y11+AA11+AC11</f>
        <v>#REF!</v>
      </c>
      <c r="AF11" s="43" t="e">
        <f>+Z11+AB11+AD11</f>
        <v>#REF!</v>
      </c>
      <c r="AG11" s="30" t="e">
        <f>SUM(#REF!)</f>
        <v>#REF!</v>
      </c>
      <c r="AH11" s="30" t="e">
        <f>SUM(#REF!)</f>
        <v>#REF!</v>
      </c>
      <c r="AI11" s="30" t="e">
        <f>SUM(#REF!)</f>
        <v>#REF!</v>
      </c>
      <c r="AJ11" s="30" t="e">
        <f>SUM(#REF!)</f>
        <v>#REF!</v>
      </c>
      <c r="AK11" s="30" t="e">
        <f>SUM(#REF!)</f>
        <v>#REF!</v>
      </c>
      <c r="AL11" s="30" t="e">
        <f>SUM(#REF!)</f>
        <v>#REF!</v>
      </c>
      <c r="AM11" s="43" t="e">
        <f>+AG11+AI11+AK11</f>
        <v>#REF!</v>
      </c>
      <c r="AN11" s="43" t="e">
        <f>+AH11+AJ11+AL11</f>
        <v>#REF!</v>
      </c>
      <c r="AO11" s="44" t="e">
        <f>O11+W11+AE11+AM11</f>
        <v>#REF!</v>
      </c>
      <c r="AP11" s="45" t="e">
        <f>P11+X11+AF11+AN11</f>
        <v>#REF!</v>
      </c>
      <c r="AQ11" s="44" t="e">
        <f>IF(AND(AP11&gt;0,AO11&gt;0),AP11/AO11,0)</f>
        <v>#REF!</v>
      </c>
    </row>
    <row r="12" spans="1:43" ht="250.5" customHeight="1">
      <c r="A12" s="512"/>
      <c r="B12" s="656"/>
      <c r="C12" s="627"/>
      <c r="D12" s="65" t="s">
        <v>331</v>
      </c>
      <c r="E12" s="67" t="s">
        <v>301</v>
      </c>
      <c r="F12" s="69" t="s">
        <v>332</v>
      </c>
      <c r="G12" s="68" t="s">
        <v>379</v>
      </c>
      <c r="H12" s="69" t="s">
        <v>184</v>
      </c>
      <c r="I12" s="30" t="e">
        <f>SUM(#REF!)</f>
        <v>#REF!</v>
      </c>
      <c r="J12" s="30" t="e">
        <f>SUM(#REF!)</f>
        <v>#REF!</v>
      </c>
      <c r="K12" s="30" t="e">
        <f>SUM(#REF!)</f>
        <v>#REF!</v>
      </c>
      <c r="L12" s="30" t="e">
        <f>SUM(#REF!)</f>
        <v>#REF!</v>
      </c>
      <c r="M12" s="30" t="e">
        <f>SUM(#REF!)</f>
        <v>#REF!</v>
      </c>
      <c r="N12" s="30" t="e">
        <f>SUM(#REF!)</f>
        <v>#REF!</v>
      </c>
      <c r="O12" s="43" t="e">
        <f>+I12+K12+M12</f>
        <v>#REF!</v>
      </c>
      <c r="P12" s="43" t="e">
        <f>+J12+L12+N12</f>
        <v>#REF!</v>
      </c>
      <c r="Q12" s="30" t="e">
        <f>SUM(#REF!)</f>
        <v>#REF!</v>
      </c>
      <c r="R12" s="30" t="e">
        <f>SUM(#REF!)</f>
        <v>#REF!</v>
      </c>
      <c r="S12" s="30" t="e">
        <f>SUM(#REF!)</f>
        <v>#REF!</v>
      </c>
      <c r="T12" s="30" t="e">
        <f>SUM(#REF!)</f>
        <v>#REF!</v>
      </c>
      <c r="U12" s="30" t="e">
        <f>SUM(#REF!)</f>
        <v>#REF!</v>
      </c>
      <c r="V12" s="30" t="e">
        <f>SUM(#REF!)</f>
        <v>#REF!</v>
      </c>
      <c r="W12" s="43" t="e">
        <f>+Q12+S12+U12</f>
        <v>#REF!</v>
      </c>
      <c r="X12" s="43" t="e">
        <f>+R12+T12+V12</f>
        <v>#REF!</v>
      </c>
      <c r="Y12" s="30" t="e">
        <f>SUM(#REF!)</f>
        <v>#REF!</v>
      </c>
      <c r="Z12" s="30" t="e">
        <f>SUM(#REF!)</f>
        <v>#REF!</v>
      </c>
      <c r="AA12" s="30" t="e">
        <f>SUM(#REF!)</f>
        <v>#REF!</v>
      </c>
      <c r="AB12" s="30" t="e">
        <f>SUM(#REF!)</f>
        <v>#REF!</v>
      </c>
      <c r="AC12" s="30" t="e">
        <f>SUM(#REF!)</f>
        <v>#REF!</v>
      </c>
      <c r="AD12" s="30" t="e">
        <f>SUM(#REF!)</f>
        <v>#REF!</v>
      </c>
      <c r="AE12" s="43" t="e">
        <f>+Y12+AA12+AC12</f>
        <v>#REF!</v>
      </c>
      <c r="AF12" s="43" t="e">
        <f>+Z12+AB12+AD12</f>
        <v>#REF!</v>
      </c>
      <c r="AG12" s="30" t="e">
        <f>SUM(#REF!)</f>
        <v>#REF!</v>
      </c>
      <c r="AH12" s="30" t="e">
        <f>SUM(#REF!)</f>
        <v>#REF!</v>
      </c>
      <c r="AI12" s="30" t="e">
        <f>SUM(#REF!)</f>
        <v>#REF!</v>
      </c>
      <c r="AJ12" s="30" t="e">
        <f>SUM(#REF!)</f>
        <v>#REF!</v>
      </c>
      <c r="AK12" s="30" t="e">
        <f>SUM(#REF!)</f>
        <v>#REF!</v>
      </c>
      <c r="AL12" s="30" t="e">
        <f>SUM(#REF!)</f>
        <v>#REF!</v>
      </c>
      <c r="AM12" s="43" t="e">
        <f>+AG12+AI12+AK12</f>
        <v>#REF!</v>
      </c>
      <c r="AN12" s="43" t="e">
        <f>+AH12+AJ12+AL12</f>
        <v>#REF!</v>
      </c>
      <c r="AO12" s="44" t="e">
        <f>O12+W12+AE12+AM12</f>
        <v>#REF!</v>
      </c>
      <c r="AP12" s="46" t="e">
        <f>P12+X12+AF12+AN12</f>
        <v>#REF!</v>
      </c>
      <c r="AQ12" s="44" t="e">
        <f>IF(AND(AP12&gt;0,AO12&gt;0),AP12/AO12,0)</f>
        <v>#REF!</v>
      </c>
    </row>
    <row r="13" spans="1:43" ht="18">
      <c r="A13" s="523" t="s">
        <v>377</v>
      </c>
      <c r="B13" s="524"/>
      <c r="C13" s="524"/>
      <c r="D13" s="524"/>
      <c r="E13" s="524"/>
      <c r="F13" s="524"/>
      <c r="G13" s="524"/>
      <c r="H13" s="524"/>
      <c r="I13" s="524"/>
      <c r="J13" s="524"/>
      <c r="K13" s="524"/>
      <c r="L13" s="524"/>
      <c r="M13" s="524"/>
      <c r="N13" s="524"/>
      <c r="O13" s="524"/>
      <c r="P13" s="524"/>
      <c r="Q13" s="524"/>
      <c r="R13" s="524"/>
      <c r="S13" s="524"/>
      <c r="T13" s="524"/>
      <c r="U13" s="524"/>
      <c r="V13" s="524"/>
      <c r="W13" s="524"/>
      <c r="X13" s="524"/>
      <c r="Y13" s="524"/>
      <c r="Z13" s="524"/>
      <c r="AA13" s="524"/>
      <c r="AB13" s="524"/>
      <c r="AC13" s="524"/>
      <c r="AD13" s="524"/>
      <c r="AE13" s="524"/>
      <c r="AF13" s="524"/>
      <c r="AG13" s="524"/>
      <c r="AH13" s="524"/>
      <c r="AI13" s="524"/>
      <c r="AJ13" s="524"/>
      <c r="AK13" s="524"/>
      <c r="AL13" s="524"/>
      <c r="AM13" s="524"/>
      <c r="AN13" s="524"/>
      <c r="AO13" s="524"/>
      <c r="AP13" s="525"/>
      <c r="AQ13" s="26" t="e">
        <f>AVERAGE(AQ9:AQ12)</f>
        <v>#REF!</v>
      </c>
    </row>
    <row r="14" spans="1:43" ht="17.25">
      <c r="A14" s="7"/>
      <c r="B14" s="7"/>
      <c r="C14" s="13"/>
      <c r="D14" s="7"/>
      <c r="E14" s="7"/>
      <c r="F14" s="7"/>
      <c r="G14" s="7"/>
      <c r="H14" s="8"/>
    </row>
    <row r="15" spans="1:43" ht="13.5" customHeight="1">
      <c r="A15" s="526" t="s">
        <v>185</v>
      </c>
      <c r="B15" s="527"/>
      <c r="C15" s="527"/>
      <c r="D15" s="527"/>
      <c r="E15" s="527"/>
      <c r="F15" s="527"/>
      <c r="G15" s="527"/>
      <c r="H15" s="527"/>
    </row>
    <row r="16" spans="1:43" ht="15" customHeight="1">
      <c r="A16" s="527"/>
      <c r="B16" s="527"/>
      <c r="C16" s="527"/>
      <c r="D16" s="527"/>
      <c r="E16" s="527"/>
      <c r="F16" s="527"/>
      <c r="G16" s="527"/>
      <c r="H16" s="527"/>
    </row>
    <row r="17" spans="1:8" ht="17.25">
      <c r="A17" s="7"/>
      <c r="B17" s="528"/>
      <c r="C17" s="528"/>
      <c r="D17" s="528"/>
      <c r="E17" s="528"/>
      <c r="F17" s="528"/>
      <c r="G17" s="528"/>
      <c r="H17" s="528"/>
    </row>
    <row r="18" spans="1:8" ht="17.25">
      <c r="A18" s="7"/>
      <c r="B18" s="7"/>
      <c r="C18" s="13"/>
      <c r="D18" s="7"/>
      <c r="E18" s="7"/>
      <c r="F18" s="7"/>
      <c r="G18" s="7"/>
      <c r="H18" s="8"/>
    </row>
    <row r="19" spans="1:8" ht="17.25">
      <c r="A19" s="517" t="s">
        <v>413</v>
      </c>
      <c r="B19" s="518"/>
      <c r="C19" s="518"/>
      <c r="D19" s="7"/>
      <c r="E19" s="7"/>
      <c r="F19" s="519" t="s">
        <v>372</v>
      </c>
      <c r="G19" s="520" t="s">
        <v>391</v>
      </c>
      <c r="H19" s="520"/>
    </row>
    <row r="20" spans="1:8" ht="17.25">
      <c r="A20" s="7"/>
      <c r="B20" s="7"/>
      <c r="C20" s="13"/>
      <c r="D20" s="7"/>
      <c r="E20" s="7"/>
      <c r="F20" s="519"/>
      <c r="G20" s="521" t="s">
        <v>382</v>
      </c>
      <c r="H20" s="522"/>
    </row>
    <row r="21" spans="1:8" ht="13.5" customHeight="1">
      <c r="A21" s="7"/>
      <c r="B21" s="7"/>
      <c r="C21" s="13"/>
      <c r="D21" s="7"/>
      <c r="E21" s="7"/>
      <c r="F21" s="7"/>
      <c r="G21" s="7"/>
      <c r="H21" s="8"/>
    </row>
    <row r="22" spans="1:8" ht="15" customHeight="1">
      <c r="A22" s="7"/>
      <c r="B22" s="7"/>
      <c r="C22" s="13"/>
      <c r="D22" s="7"/>
      <c r="E22" s="7"/>
      <c r="F22" s="7"/>
      <c r="G22" s="7"/>
      <c r="H22" s="8"/>
    </row>
    <row r="23" spans="1:8" ht="17.25">
      <c r="A23" s="7"/>
      <c r="B23" s="7"/>
      <c r="C23" s="13"/>
      <c r="D23" s="7"/>
      <c r="E23" s="7"/>
      <c r="F23" s="7"/>
      <c r="G23" s="7"/>
      <c r="H23" s="8"/>
    </row>
    <row r="24" spans="1:8" ht="15" customHeight="1">
      <c r="A24" s="7"/>
      <c r="B24" s="7"/>
      <c r="C24" s="13"/>
      <c r="D24" s="516" t="s">
        <v>392</v>
      </c>
      <c r="E24" s="516"/>
      <c r="F24" s="516"/>
      <c r="G24" s="516"/>
      <c r="H24" s="7"/>
    </row>
    <row r="25" spans="1:8" ht="15" customHeight="1">
      <c r="A25" s="7"/>
      <c r="B25" s="7"/>
      <c r="C25" s="13"/>
      <c r="D25" s="7"/>
      <c r="E25" s="7"/>
      <c r="F25" s="8"/>
      <c r="G25" s="7"/>
      <c r="H25" s="7"/>
    </row>
    <row r="26" spans="1:8" ht="15" customHeight="1">
      <c r="A26" s="7"/>
      <c r="B26" s="7"/>
      <c r="C26" s="13"/>
      <c r="D26" s="516" t="s">
        <v>383</v>
      </c>
      <c r="E26" s="516"/>
      <c r="F26" s="516"/>
      <c r="G26" s="516"/>
      <c r="H26" s="7"/>
    </row>
    <row r="27" spans="1:8" ht="15" customHeight="1">
      <c r="A27" s="7"/>
      <c r="B27" s="7"/>
      <c r="C27" s="13"/>
      <c r="D27" s="7"/>
      <c r="E27" s="7"/>
      <c r="F27" s="8"/>
      <c r="G27" s="7"/>
      <c r="H27" s="7"/>
    </row>
    <row r="28" spans="1:8" ht="15" customHeight="1">
      <c r="A28" s="7"/>
      <c r="B28" s="7"/>
      <c r="C28" s="13"/>
      <c r="D28" s="516" t="s">
        <v>384</v>
      </c>
      <c r="E28" s="516"/>
      <c r="F28" s="516"/>
      <c r="G28" s="516"/>
      <c r="H28" s="7"/>
    </row>
  </sheetData>
  <sheetProtection password="DEE6" sheet="1" objects="1" scenarios="1"/>
  <mergeCells count="89">
    <mergeCell ref="A1:C2"/>
    <mergeCell ref="D1:H1"/>
    <mergeCell ref="D2:H2"/>
    <mergeCell ref="AO4:AQ4"/>
    <mergeCell ref="A5:A8"/>
    <mergeCell ref="B5:B8"/>
    <mergeCell ref="C5:C8"/>
    <mergeCell ref="D5:D8"/>
    <mergeCell ref="E5:E8"/>
    <mergeCell ref="F5:F8"/>
    <mergeCell ref="AQ5:AQ8"/>
    <mergeCell ref="I6:P6"/>
    <mergeCell ref="Q6:X6"/>
    <mergeCell ref="Y6:AF6"/>
    <mergeCell ref="AG6:AN6"/>
    <mergeCell ref="G5:G8"/>
    <mergeCell ref="H5:H8"/>
    <mergeCell ref="I5:AN5"/>
    <mergeCell ref="AO5:AO8"/>
    <mergeCell ref="AP5:AP8"/>
    <mergeCell ref="K7:L7"/>
    <mergeCell ref="M7:N7"/>
    <mergeCell ref="O7:P7"/>
    <mergeCell ref="Q7:R7"/>
    <mergeCell ref="S7:T7"/>
    <mergeCell ref="AG7:AH7"/>
    <mergeCell ref="AI7:AJ7"/>
    <mergeCell ref="AK7:AL7"/>
    <mergeCell ref="AM7:AN7"/>
    <mergeCell ref="U7:V7"/>
    <mergeCell ref="W7:X7"/>
    <mergeCell ref="Y7:Z7"/>
    <mergeCell ref="B9:B10"/>
    <mergeCell ref="C9:C10"/>
    <mergeCell ref="D9:D10"/>
    <mergeCell ref="E9:E10"/>
    <mergeCell ref="F9:F10"/>
    <mergeCell ref="AA7:AB7"/>
    <mergeCell ref="AC7:AD7"/>
    <mergeCell ref="AE7:AF7"/>
    <mergeCell ref="I7:J7"/>
    <mergeCell ref="T9:T10"/>
    <mergeCell ref="I9:I10"/>
    <mergeCell ref="J9:J10"/>
    <mergeCell ref="K9:K10"/>
    <mergeCell ref="L9:L10"/>
    <mergeCell ref="M9:M10"/>
    <mergeCell ref="N9:N10"/>
    <mergeCell ref="O9:O10"/>
    <mergeCell ref="P9:P10"/>
    <mergeCell ref="Q9:Q10"/>
    <mergeCell ref="R9:R10"/>
    <mergeCell ref="S9:S10"/>
    <mergeCell ref="AF9:AF10"/>
    <mergeCell ref="U9:U10"/>
    <mergeCell ref="V9:V10"/>
    <mergeCell ref="W9:W10"/>
    <mergeCell ref="X9:X10"/>
    <mergeCell ref="Y9:Y10"/>
    <mergeCell ref="Z9:Z10"/>
    <mergeCell ref="AA9:AA10"/>
    <mergeCell ref="AB9:AB10"/>
    <mergeCell ref="AC9:AC10"/>
    <mergeCell ref="AD9:AD10"/>
    <mergeCell ref="AE9:AE10"/>
    <mergeCell ref="AP9:AP10"/>
    <mergeCell ref="AQ9:AQ10"/>
    <mergeCell ref="AG9:AG10"/>
    <mergeCell ref="AH9:AH10"/>
    <mergeCell ref="AI9:AI10"/>
    <mergeCell ref="AJ9:AJ10"/>
    <mergeCell ref="AK9:AK10"/>
    <mergeCell ref="AL9:AL10"/>
    <mergeCell ref="D28:G28"/>
    <mergeCell ref="A9:A12"/>
    <mergeCell ref="A19:C19"/>
    <mergeCell ref="F19:F20"/>
    <mergeCell ref="G19:H19"/>
    <mergeCell ref="G20:H20"/>
    <mergeCell ref="D24:G24"/>
    <mergeCell ref="D26:G26"/>
    <mergeCell ref="B11:B12"/>
    <mergeCell ref="C11:C12"/>
    <mergeCell ref="A13:AP13"/>
    <mergeCell ref="A15:H16"/>
    <mergeCell ref="B17:H17"/>
    <mergeCell ref="AM9:AM10"/>
    <mergeCell ref="AN9:AN10"/>
    <mergeCell ref="AO9:AO10"/>
  </mergeCells>
  <printOptions horizontalCentered="1"/>
  <pageMargins left="0.70866141732283472" right="0.70866141732283472" top="0.74803149606299213" bottom="0.74803149606299213" header="0.31496062992125984" footer="0.31496062992125984"/>
  <pageSetup scale="41" orientation="landscape" r:id="rId1"/>
  <headerFooter>
    <oddFooter>&amp;R&amp;P de &amp;N</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Q30"/>
  <sheetViews>
    <sheetView showGridLines="0" topLeftCell="AB1" zoomScale="65" zoomScaleNormal="65" workbookViewId="0">
      <selection activeCell="AG11" sqref="AG11:AG14"/>
    </sheetView>
  </sheetViews>
  <sheetFormatPr baseColWidth="10" defaultColWidth="17.28515625" defaultRowHeight="15" customHeight="1"/>
  <cols>
    <col min="1" max="1" width="25.5703125" style="9" customWidth="1"/>
    <col min="2" max="2" width="23.7109375" style="9" customWidth="1"/>
    <col min="3" max="3" width="21.7109375" style="14" customWidth="1"/>
    <col min="4" max="4" width="42.140625" style="9" customWidth="1"/>
    <col min="5" max="5" width="23.28515625" style="9" customWidth="1"/>
    <col min="6" max="6" width="41.42578125" style="9" customWidth="1"/>
    <col min="7" max="7" width="51.5703125" style="9" customWidth="1"/>
    <col min="8" max="8" width="53.42578125" style="11" customWidth="1"/>
    <col min="9" max="9" width="18" style="5" bestFit="1" customWidth="1"/>
    <col min="10" max="14" width="17.42578125" style="5" bestFit="1" customWidth="1"/>
    <col min="15" max="15" width="19" style="5" bestFit="1" customWidth="1"/>
    <col min="16" max="17" width="17.42578125" style="5" bestFit="1" customWidth="1"/>
    <col min="18" max="18" width="17.28515625" style="5"/>
    <col min="19" max="19" width="17.42578125" style="5" bestFit="1" customWidth="1"/>
    <col min="20" max="20" width="17.28515625" style="5"/>
    <col min="21" max="21" width="17.42578125" style="5" bestFit="1" customWidth="1"/>
    <col min="22" max="22" width="17.28515625" style="5"/>
    <col min="23" max="23" width="19" style="5" bestFit="1" customWidth="1"/>
    <col min="24" max="25" width="17.42578125" style="5" bestFit="1" customWidth="1"/>
    <col min="26" max="26" width="17.28515625" style="5"/>
    <col min="27" max="27" width="17.42578125" style="5" bestFit="1" customWidth="1"/>
    <col min="28" max="28" width="17.28515625" style="5"/>
    <col min="29" max="29" width="17.42578125" style="5" bestFit="1" customWidth="1"/>
    <col min="30" max="30" width="17.28515625" style="5"/>
    <col min="31" max="31" width="19" style="5" bestFit="1" customWidth="1"/>
    <col min="32" max="33" width="17.42578125" style="5" bestFit="1" customWidth="1"/>
    <col min="34" max="34" width="17.28515625" style="5"/>
    <col min="35" max="35" width="17.42578125" style="5" bestFit="1" customWidth="1"/>
    <col min="36" max="36" width="17.28515625" style="5"/>
    <col min="37" max="37" width="17.42578125" style="5" bestFit="1" customWidth="1"/>
    <col min="38" max="38" width="17.28515625" style="5"/>
    <col min="39" max="39" width="19" style="5" bestFit="1" customWidth="1"/>
    <col min="40" max="40" width="17.42578125" style="5" bestFit="1" customWidth="1"/>
    <col min="41" max="41" width="19" style="5" bestFit="1" customWidth="1"/>
    <col min="42" max="42" width="17.42578125" style="5" bestFit="1" customWidth="1"/>
    <col min="43" max="16384" width="17.28515625" style="5"/>
  </cols>
  <sheetData>
    <row r="1" spans="1:43" ht="39.75" customHeight="1">
      <c r="A1" s="555"/>
      <c r="B1" s="555"/>
      <c r="C1" s="555"/>
      <c r="D1" s="556" t="s">
        <v>345</v>
      </c>
      <c r="E1" s="556"/>
      <c r="F1" s="556"/>
      <c r="G1" s="556"/>
      <c r="H1" s="556"/>
    </row>
    <row r="2" spans="1:43" ht="39.75" customHeight="1">
      <c r="A2" s="555"/>
      <c r="B2" s="555"/>
      <c r="C2" s="555"/>
      <c r="D2" s="556">
        <v>2015</v>
      </c>
      <c r="E2" s="556"/>
      <c r="F2" s="556"/>
      <c r="G2" s="556"/>
      <c r="H2" s="556"/>
    </row>
    <row r="3" spans="1:43" ht="14.25" customHeight="1">
      <c r="A3" s="6"/>
      <c r="B3" s="6"/>
      <c r="C3" s="12"/>
      <c r="D3" s="6"/>
      <c r="E3" s="6"/>
      <c r="F3" s="6"/>
      <c r="G3" s="6"/>
      <c r="H3" s="10"/>
    </row>
    <row r="4" spans="1:43" ht="15" customHeight="1">
      <c r="A4" s="19"/>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1"/>
      <c r="AO4" s="557"/>
      <c r="AP4" s="558"/>
      <c r="AQ4" s="559"/>
    </row>
    <row r="5" spans="1:43" ht="13.5" customHeight="1">
      <c r="A5" s="560" t="s">
        <v>0</v>
      </c>
      <c r="B5" s="560" t="s">
        <v>1</v>
      </c>
      <c r="C5" s="560" t="s">
        <v>2</v>
      </c>
      <c r="D5" s="549" t="s">
        <v>3</v>
      </c>
      <c r="E5" s="549" t="s">
        <v>4</v>
      </c>
      <c r="F5" s="549" t="s">
        <v>5</v>
      </c>
      <c r="G5" s="549" t="s">
        <v>6</v>
      </c>
      <c r="H5" s="549" t="s">
        <v>7</v>
      </c>
      <c r="I5" s="551" t="s">
        <v>346</v>
      </c>
      <c r="J5" s="551"/>
      <c r="K5" s="551"/>
      <c r="L5" s="551"/>
      <c r="M5" s="551"/>
      <c r="N5" s="551"/>
      <c r="O5" s="551"/>
      <c r="P5" s="551"/>
      <c r="Q5" s="551"/>
      <c r="R5" s="551"/>
      <c r="S5" s="551"/>
      <c r="T5" s="551"/>
      <c r="U5" s="551"/>
      <c r="V5" s="551"/>
      <c r="W5" s="551"/>
      <c r="X5" s="551"/>
      <c r="Y5" s="551"/>
      <c r="Z5" s="551"/>
      <c r="AA5" s="551"/>
      <c r="AB5" s="551"/>
      <c r="AC5" s="551"/>
      <c r="AD5" s="551"/>
      <c r="AE5" s="551"/>
      <c r="AF5" s="551"/>
      <c r="AG5" s="551"/>
      <c r="AH5" s="551"/>
      <c r="AI5" s="551"/>
      <c r="AJ5" s="551"/>
      <c r="AK5" s="551"/>
      <c r="AL5" s="551"/>
      <c r="AM5" s="551"/>
      <c r="AN5" s="551"/>
      <c r="AO5" s="562" t="s">
        <v>347</v>
      </c>
      <c r="AP5" s="563" t="s">
        <v>348</v>
      </c>
      <c r="AQ5" s="563" t="s">
        <v>378</v>
      </c>
    </row>
    <row r="6" spans="1:43" ht="13.5" customHeight="1">
      <c r="A6" s="560"/>
      <c r="B6" s="560"/>
      <c r="C6" s="560"/>
      <c r="D6" s="549"/>
      <c r="E6" s="549"/>
      <c r="F6" s="549"/>
      <c r="G6" s="549"/>
      <c r="H6" s="549"/>
      <c r="I6" s="554" t="s">
        <v>349</v>
      </c>
      <c r="J6" s="554"/>
      <c r="K6" s="554"/>
      <c r="L6" s="554"/>
      <c r="M6" s="554"/>
      <c r="N6" s="554"/>
      <c r="O6" s="554"/>
      <c r="P6" s="554"/>
      <c r="Q6" s="554" t="s">
        <v>350</v>
      </c>
      <c r="R6" s="554"/>
      <c r="S6" s="554"/>
      <c r="T6" s="554"/>
      <c r="U6" s="554"/>
      <c r="V6" s="554"/>
      <c r="W6" s="554"/>
      <c r="X6" s="554"/>
      <c r="Y6" s="554" t="s">
        <v>351</v>
      </c>
      <c r="Z6" s="554"/>
      <c r="AA6" s="554"/>
      <c r="AB6" s="554"/>
      <c r="AC6" s="554"/>
      <c r="AD6" s="554"/>
      <c r="AE6" s="554"/>
      <c r="AF6" s="554"/>
      <c r="AG6" s="554" t="s">
        <v>352</v>
      </c>
      <c r="AH6" s="554"/>
      <c r="AI6" s="554"/>
      <c r="AJ6" s="554"/>
      <c r="AK6" s="554"/>
      <c r="AL6" s="554"/>
      <c r="AM6" s="554"/>
      <c r="AN6" s="554"/>
      <c r="AO6" s="562"/>
      <c r="AP6" s="563"/>
      <c r="AQ6" s="563"/>
    </row>
    <row r="7" spans="1:43" ht="17.25" customHeight="1">
      <c r="A7" s="560"/>
      <c r="B7" s="560"/>
      <c r="C7" s="560"/>
      <c r="D7" s="549"/>
      <c r="E7" s="549"/>
      <c r="F7" s="549"/>
      <c r="G7" s="549"/>
      <c r="H7" s="549"/>
      <c r="I7" s="546" t="s">
        <v>353</v>
      </c>
      <c r="J7" s="546"/>
      <c r="K7" s="546" t="s">
        <v>354</v>
      </c>
      <c r="L7" s="546"/>
      <c r="M7" s="546" t="s">
        <v>355</v>
      </c>
      <c r="N7" s="546"/>
      <c r="O7" s="547" t="s">
        <v>356</v>
      </c>
      <c r="P7" s="548"/>
      <c r="Q7" s="546" t="s">
        <v>357</v>
      </c>
      <c r="R7" s="546"/>
      <c r="S7" s="546" t="s">
        <v>358</v>
      </c>
      <c r="T7" s="546"/>
      <c r="U7" s="546" t="s">
        <v>359</v>
      </c>
      <c r="V7" s="546"/>
      <c r="W7" s="547" t="s">
        <v>356</v>
      </c>
      <c r="X7" s="548"/>
      <c r="Y7" s="546" t="s">
        <v>360</v>
      </c>
      <c r="Z7" s="546"/>
      <c r="AA7" s="546" t="s">
        <v>361</v>
      </c>
      <c r="AB7" s="546"/>
      <c r="AC7" s="546" t="s">
        <v>362</v>
      </c>
      <c r="AD7" s="546"/>
      <c r="AE7" s="547" t="s">
        <v>356</v>
      </c>
      <c r="AF7" s="548"/>
      <c r="AG7" s="546" t="s">
        <v>363</v>
      </c>
      <c r="AH7" s="546"/>
      <c r="AI7" s="546" t="s">
        <v>364</v>
      </c>
      <c r="AJ7" s="546"/>
      <c r="AK7" s="546" t="s">
        <v>365</v>
      </c>
      <c r="AL7" s="546"/>
      <c r="AM7" s="547" t="s">
        <v>356</v>
      </c>
      <c r="AN7" s="548"/>
      <c r="AO7" s="562"/>
      <c r="AP7" s="563"/>
      <c r="AQ7" s="563"/>
    </row>
    <row r="8" spans="1:43" ht="15.75" customHeight="1">
      <c r="A8" s="561"/>
      <c r="B8" s="561"/>
      <c r="C8" s="561"/>
      <c r="D8" s="550"/>
      <c r="E8" s="550"/>
      <c r="F8" s="550"/>
      <c r="G8" s="550"/>
      <c r="H8" s="550"/>
      <c r="I8" s="15" t="s">
        <v>366</v>
      </c>
      <c r="J8" s="16" t="s">
        <v>367</v>
      </c>
      <c r="K8" s="15" t="s">
        <v>366</v>
      </c>
      <c r="L8" s="16" t="s">
        <v>367</v>
      </c>
      <c r="M8" s="15" t="s">
        <v>366</v>
      </c>
      <c r="N8" s="16" t="s">
        <v>367</v>
      </c>
      <c r="O8" s="17" t="s">
        <v>366</v>
      </c>
      <c r="P8" s="18" t="s">
        <v>367</v>
      </c>
      <c r="Q8" s="15" t="s">
        <v>366</v>
      </c>
      <c r="R8" s="16" t="s">
        <v>367</v>
      </c>
      <c r="S8" s="15" t="s">
        <v>366</v>
      </c>
      <c r="T8" s="16" t="s">
        <v>367</v>
      </c>
      <c r="U8" s="15" t="s">
        <v>366</v>
      </c>
      <c r="V8" s="16" t="s">
        <v>367</v>
      </c>
      <c r="W8" s="17" t="s">
        <v>366</v>
      </c>
      <c r="X8" s="18" t="s">
        <v>367</v>
      </c>
      <c r="Y8" s="15" t="s">
        <v>366</v>
      </c>
      <c r="Z8" s="16" t="s">
        <v>367</v>
      </c>
      <c r="AA8" s="15" t="s">
        <v>366</v>
      </c>
      <c r="AB8" s="16" t="s">
        <v>367</v>
      </c>
      <c r="AC8" s="15" t="s">
        <v>366</v>
      </c>
      <c r="AD8" s="16" t="s">
        <v>367</v>
      </c>
      <c r="AE8" s="17" t="s">
        <v>366</v>
      </c>
      <c r="AF8" s="18" t="s">
        <v>367</v>
      </c>
      <c r="AG8" s="15" t="s">
        <v>366</v>
      </c>
      <c r="AH8" s="16" t="s">
        <v>367</v>
      </c>
      <c r="AI8" s="15" t="s">
        <v>366</v>
      </c>
      <c r="AJ8" s="16" t="s">
        <v>367</v>
      </c>
      <c r="AK8" s="15" t="s">
        <v>366</v>
      </c>
      <c r="AL8" s="16" t="s">
        <v>367</v>
      </c>
      <c r="AM8" s="17" t="s">
        <v>366</v>
      </c>
      <c r="AN8" s="18" t="s">
        <v>367</v>
      </c>
      <c r="AO8" s="562"/>
      <c r="AP8" s="563"/>
      <c r="AQ8" s="563"/>
    </row>
    <row r="9" spans="1:43" ht="74.25" customHeight="1">
      <c r="A9" s="574" t="s">
        <v>100</v>
      </c>
      <c r="B9" s="615" t="s">
        <v>402</v>
      </c>
      <c r="C9" s="615" t="s">
        <v>101</v>
      </c>
      <c r="D9" s="669" t="s">
        <v>256</v>
      </c>
      <c r="E9" s="671">
        <v>1</v>
      </c>
      <c r="F9" s="667" t="s">
        <v>248</v>
      </c>
      <c r="G9" s="69" t="s">
        <v>131</v>
      </c>
      <c r="H9" s="69" t="s">
        <v>255</v>
      </c>
      <c r="I9" s="532">
        <v>0</v>
      </c>
      <c r="J9" s="532">
        <v>0</v>
      </c>
      <c r="K9" s="532">
        <v>0</v>
      </c>
      <c r="L9" s="532">
        <v>0</v>
      </c>
      <c r="M9" s="532">
        <v>0</v>
      </c>
      <c r="N9" s="532">
        <v>0</v>
      </c>
      <c r="O9" s="535">
        <f>I9+K9+M9</f>
        <v>0</v>
      </c>
      <c r="P9" s="535">
        <f>+J9+L9+N9</f>
        <v>0</v>
      </c>
      <c r="Q9" s="532">
        <v>0</v>
      </c>
      <c r="R9" s="532">
        <v>0</v>
      </c>
      <c r="S9" s="532">
        <v>0</v>
      </c>
      <c r="T9" s="532">
        <v>0</v>
      </c>
      <c r="U9" s="532">
        <v>0.5</v>
      </c>
      <c r="V9" s="532">
        <v>0.33329999999999999</v>
      </c>
      <c r="W9" s="535">
        <f>Q9+S9+U9</f>
        <v>0.5</v>
      </c>
      <c r="X9" s="535">
        <f>+R9+T9+V9</f>
        <v>0.33329999999999999</v>
      </c>
      <c r="Y9" s="532">
        <v>0</v>
      </c>
      <c r="Z9" s="665">
        <v>0</v>
      </c>
      <c r="AA9" s="532">
        <v>0</v>
      </c>
      <c r="AB9" s="665">
        <v>0</v>
      </c>
      <c r="AC9" s="532">
        <v>0.33</v>
      </c>
      <c r="AD9" s="665">
        <v>0.33</v>
      </c>
      <c r="AE9" s="535">
        <f>Y9+AA9+AC9</f>
        <v>0.33</v>
      </c>
      <c r="AF9" s="535">
        <f>+Z9+AB9+AD9</f>
        <v>0.33</v>
      </c>
      <c r="AG9" s="532" t="e">
        <f>SUM('04 Comunicación Estrat POA 2020'!#REF!)</f>
        <v>#REF!</v>
      </c>
      <c r="AH9" s="532" t="e">
        <f>SUM('04 Comunicación Estrat POA 2020'!#REF!)</f>
        <v>#REF!</v>
      </c>
      <c r="AI9" s="532" t="e">
        <f>SUM('04 Comunicación Estrat POA 2020'!#REF!)</f>
        <v>#REF!</v>
      </c>
      <c r="AJ9" s="532" t="e">
        <f>SUM('04 Comunicación Estrat POA 2020'!#REF!)</f>
        <v>#REF!</v>
      </c>
      <c r="AK9" s="532">
        <v>0.17</v>
      </c>
      <c r="AL9" s="532" t="e">
        <f>SUM('04 Comunicación Estrat POA 2020'!#REF!)</f>
        <v>#REF!</v>
      </c>
      <c r="AM9" s="535" t="e">
        <f>AG9+AI9+AK9</f>
        <v>#REF!</v>
      </c>
      <c r="AN9" s="535" t="e">
        <f>+AH9+AJ9+AL9</f>
        <v>#REF!</v>
      </c>
      <c r="AO9" s="529" t="e">
        <f>O9+W9+AE9+AM9</f>
        <v>#REF!</v>
      </c>
      <c r="AP9" s="529" t="e">
        <f>P9+X9+AF9+AN9</f>
        <v>#REF!</v>
      </c>
      <c r="AQ9" s="538" t="e">
        <f>IF(AND(AP9&gt;0,AO9&gt;0),AP9/AO9,0)</f>
        <v>#REF!</v>
      </c>
    </row>
    <row r="10" spans="1:43" ht="51.75">
      <c r="A10" s="574"/>
      <c r="B10" s="615"/>
      <c r="C10" s="615"/>
      <c r="D10" s="670"/>
      <c r="E10" s="672"/>
      <c r="F10" s="668"/>
      <c r="G10" s="69" t="s">
        <v>132</v>
      </c>
      <c r="H10" s="69" t="s">
        <v>249</v>
      </c>
      <c r="I10" s="533"/>
      <c r="J10" s="533"/>
      <c r="K10" s="533"/>
      <c r="L10" s="533"/>
      <c r="M10" s="533"/>
      <c r="N10" s="533"/>
      <c r="O10" s="536"/>
      <c r="P10" s="536"/>
      <c r="Q10" s="533"/>
      <c r="R10" s="533"/>
      <c r="S10" s="533"/>
      <c r="T10" s="533"/>
      <c r="U10" s="533"/>
      <c r="V10" s="533"/>
      <c r="W10" s="536"/>
      <c r="X10" s="536"/>
      <c r="Y10" s="533"/>
      <c r="Z10" s="666"/>
      <c r="AA10" s="533"/>
      <c r="AB10" s="666"/>
      <c r="AC10" s="533"/>
      <c r="AD10" s="666"/>
      <c r="AE10" s="536"/>
      <c r="AF10" s="536"/>
      <c r="AG10" s="534"/>
      <c r="AH10" s="534"/>
      <c r="AI10" s="534"/>
      <c r="AJ10" s="534"/>
      <c r="AK10" s="534"/>
      <c r="AL10" s="534"/>
      <c r="AM10" s="536"/>
      <c r="AN10" s="536"/>
      <c r="AO10" s="530"/>
      <c r="AP10" s="530"/>
      <c r="AQ10" s="539"/>
    </row>
    <row r="11" spans="1:43" ht="34.5" customHeight="1">
      <c r="A11" s="574"/>
      <c r="B11" s="614"/>
      <c r="C11" s="614"/>
      <c r="D11" s="552" t="s">
        <v>134</v>
      </c>
      <c r="E11" s="644" t="s">
        <v>25</v>
      </c>
      <c r="F11" s="552" t="s">
        <v>135</v>
      </c>
      <c r="G11" s="69" t="s">
        <v>136</v>
      </c>
      <c r="H11" s="69" t="s">
        <v>249</v>
      </c>
      <c r="I11" s="630" t="e">
        <f>SUM(#REF!)</f>
        <v>#REF!</v>
      </c>
      <c r="J11" s="630" t="e">
        <f>SUM(#REF!)</f>
        <v>#REF!</v>
      </c>
      <c r="K11" s="630" t="e">
        <f>SUM(#REF!)</f>
        <v>#REF!</v>
      </c>
      <c r="L11" s="630" t="e">
        <f>SUM(#REF!)</f>
        <v>#REF!</v>
      </c>
      <c r="M11" s="630" t="e">
        <f>SUM(#REF!)</f>
        <v>#REF!</v>
      </c>
      <c r="N11" s="630" t="e">
        <f>SUM(#REF!)</f>
        <v>#REF!</v>
      </c>
      <c r="O11" s="564" t="e">
        <f>I11+K11+M11</f>
        <v>#REF!</v>
      </c>
      <c r="P11" s="564" t="e">
        <f>+J11+L11+N11</f>
        <v>#REF!</v>
      </c>
      <c r="Q11" s="630" t="e">
        <f>SUM(#REF!)</f>
        <v>#REF!</v>
      </c>
      <c r="R11" s="630" t="e">
        <f>SUM(#REF!)</f>
        <v>#REF!</v>
      </c>
      <c r="S11" s="630" t="e">
        <f>SUM(#REF!)</f>
        <v>#REF!</v>
      </c>
      <c r="T11" s="630" t="e">
        <f>SUM(#REF!)</f>
        <v>#REF!</v>
      </c>
      <c r="U11" s="630" t="e">
        <f>SUM(#REF!)</f>
        <v>#REF!</v>
      </c>
      <c r="V11" s="630" t="e">
        <f>SUM(#REF!)</f>
        <v>#REF!</v>
      </c>
      <c r="W11" s="564" t="e">
        <f>Q11+S11+U11</f>
        <v>#REF!</v>
      </c>
      <c r="X11" s="564" t="e">
        <f>+R11+T11+V11</f>
        <v>#REF!</v>
      </c>
      <c r="Y11" s="630" t="e">
        <f>SUM(#REF!)</f>
        <v>#REF!</v>
      </c>
      <c r="Z11" s="630" t="e">
        <f>SUM(#REF!)</f>
        <v>#REF!</v>
      </c>
      <c r="AA11" s="630" t="e">
        <f>SUM(#REF!)</f>
        <v>#REF!</v>
      </c>
      <c r="AB11" s="630" t="e">
        <f>SUM(#REF!)</f>
        <v>#REF!</v>
      </c>
      <c r="AC11" s="630" t="e">
        <f>SUM(#REF!)</f>
        <v>#REF!</v>
      </c>
      <c r="AD11" s="630" t="e">
        <f>SUM(#REF!)</f>
        <v>#REF!</v>
      </c>
      <c r="AE11" s="564" t="e">
        <f>Y11+AA11+AC11</f>
        <v>#REF!</v>
      </c>
      <c r="AF11" s="564" t="e">
        <f>+Z11+AB11+AD11</f>
        <v>#REF!</v>
      </c>
      <c r="AG11" s="630" t="e">
        <f>SUM(#REF!)</f>
        <v>#REF!</v>
      </c>
      <c r="AH11" s="630" t="e">
        <f>SUM(#REF!)</f>
        <v>#REF!</v>
      </c>
      <c r="AI11" s="630" t="e">
        <f>SUM(#REF!)</f>
        <v>#REF!</v>
      </c>
      <c r="AJ11" s="630" t="e">
        <f>SUM(#REF!)</f>
        <v>#REF!</v>
      </c>
      <c r="AK11" s="630" t="e">
        <f>SUM(#REF!)</f>
        <v>#REF!</v>
      </c>
      <c r="AL11" s="630" t="e">
        <f>SUM(#REF!)</f>
        <v>#REF!</v>
      </c>
      <c r="AM11" s="564" t="e">
        <f>AG11+AI11+AK11</f>
        <v>#REF!</v>
      </c>
      <c r="AN11" s="564" t="e">
        <f>+AH11+AJ11+AL11</f>
        <v>#REF!</v>
      </c>
      <c r="AO11" s="572" t="e">
        <f>O11+W11+AE11+AM11</f>
        <v>#REF!</v>
      </c>
      <c r="AP11" s="572" t="e">
        <f>P11+X11+AF11+AN11</f>
        <v>#REF!</v>
      </c>
      <c r="AQ11" s="538" t="e">
        <f>IF(AND(AP11&gt;0,AO11&gt;0),AP11/AO11,0)</f>
        <v>#REF!</v>
      </c>
    </row>
    <row r="12" spans="1:43" ht="34.5">
      <c r="A12" s="574"/>
      <c r="B12" s="615"/>
      <c r="C12" s="615"/>
      <c r="D12" s="552"/>
      <c r="E12" s="644"/>
      <c r="F12" s="552"/>
      <c r="G12" s="69" t="s">
        <v>137</v>
      </c>
      <c r="H12" s="69" t="s">
        <v>249</v>
      </c>
      <c r="I12" s="624"/>
      <c r="J12" s="624"/>
      <c r="K12" s="624"/>
      <c r="L12" s="624"/>
      <c r="M12" s="624"/>
      <c r="N12" s="624"/>
      <c r="O12" s="629"/>
      <c r="P12" s="629"/>
      <c r="Q12" s="624"/>
      <c r="R12" s="624"/>
      <c r="S12" s="624"/>
      <c r="T12" s="624"/>
      <c r="U12" s="624"/>
      <c r="V12" s="624"/>
      <c r="W12" s="629"/>
      <c r="X12" s="629"/>
      <c r="Y12" s="624"/>
      <c r="Z12" s="624"/>
      <c r="AA12" s="624"/>
      <c r="AB12" s="624"/>
      <c r="AC12" s="624"/>
      <c r="AD12" s="624"/>
      <c r="AE12" s="629"/>
      <c r="AF12" s="629"/>
      <c r="AG12" s="624"/>
      <c r="AH12" s="624"/>
      <c r="AI12" s="624"/>
      <c r="AJ12" s="624"/>
      <c r="AK12" s="624"/>
      <c r="AL12" s="624"/>
      <c r="AM12" s="629"/>
      <c r="AN12" s="629"/>
      <c r="AO12" s="596"/>
      <c r="AP12" s="596"/>
      <c r="AQ12" s="539"/>
    </row>
    <row r="13" spans="1:43" ht="34.5">
      <c r="A13" s="574"/>
      <c r="B13" s="615"/>
      <c r="C13" s="615"/>
      <c r="D13" s="552"/>
      <c r="E13" s="644"/>
      <c r="F13" s="552"/>
      <c r="G13" s="69" t="s">
        <v>138</v>
      </c>
      <c r="H13" s="69" t="s">
        <v>250</v>
      </c>
      <c r="I13" s="624"/>
      <c r="J13" s="624"/>
      <c r="K13" s="624"/>
      <c r="L13" s="624"/>
      <c r="M13" s="624"/>
      <c r="N13" s="624"/>
      <c r="O13" s="629"/>
      <c r="P13" s="629"/>
      <c r="Q13" s="624"/>
      <c r="R13" s="624"/>
      <c r="S13" s="624"/>
      <c r="T13" s="624"/>
      <c r="U13" s="624"/>
      <c r="V13" s="624"/>
      <c r="W13" s="629"/>
      <c r="X13" s="629"/>
      <c r="Y13" s="624"/>
      <c r="Z13" s="624"/>
      <c r="AA13" s="624"/>
      <c r="AB13" s="624"/>
      <c r="AC13" s="624"/>
      <c r="AD13" s="624"/>
      <c r="AE13" s="629"/>
      <c r="AF13" s="629"/>
      <c r="AG13" s="624"/>
      <c r="AH13" s="624"/>
      <c r="AI13" s="624"/>
      <c r="AJ13" s="624"/>
      <c r="AK13" s="624"/>
      <c r="AL13" s="624"/>
      <c r="AM13" s="629"/>
      <c r="AN13" s="629"/>
      <c r="AO13" s="596"/>
      <c r="AP13" s="596"/>
      <c r="AQ13" s="539"/>
    </row>
    <row r="14" spans="1:43" ht="34.5">
      <c r="A14" s="574"/>
      <c r="B14" s="616"/>
      <c r="C14" s="616"/>
      <c r="D14" s="552"/>
      <c r="E14" s="644"/>
      <c r="F14" s="552"/>
      <c r="G14" s="69" t="s">
        <v>139</v>
      </c>
      <c r="H14" s="69" t="s">
        <v>250</v>
      </c>
      <c r="I14" s="571"/>
      <c r="J14" s="571"/>
      <c r="K14" s="571"/>
      <c r="L14" s="571"/>
      <c r="M14" s="571"/>
      <c r="N14" s="571"/>
      <c r="O14" s="565"/>
      <c r="P14" s="565"/>
      <c r="Q14" s="571"/>
      <c r="R14" s="571"/>
      <c r="S14" s="571"/>
      <c r="T14" s="571"/>
      <c r="U14" s="571"/>
      <c r="V14" s="571"/>
      <c r="W14" s="565"/>
      <c r="X14" s="565"/>
      <c r="Y14" s="571"/>
      <c r="Z14" s="571"/>
      <c r="AA14" s="571"/>
      <c r="AB14" s="571"/>
      <c r="AC14" s="571"/>
      <c r="AD14" s="571"/>
      <c r="AE14" s="565"/>
      <c r="AF14" s="565"/>
      <c r="AG14" s="571"/>
      <c r="AH14" s="571"/>
      <c r="AI14" s="571"/>
      <c r="AJ14" s="571"/>
      <c r="AK14" s="571"/>
      <c r="AL14" s="571"/>
      <c r="AM14" s="565"/>
      <c r="AN14" s="565"/>
      <c r="AO14" s="573"/>
      <c r="AP14" s="573"/>
      <c r="AQ14" s="540"/>
    </row>
    <row r="15" spans="1:43" ht="18">
      <c r="A15" s="523" t="s">
        <v>377</v>
      </c>
      <c r="B15" s="524"/>
      <c r="C15" s="524"/>
      <c r="D15" s="524"/>
      <c r="E15" s="524"/>
      <c r="F15" s="524"/>
      <c r="G15" s="524"/>
      <c r="H15" s="524"/>
      <c r="I15" s="524"/>
      <c r="J15" s="524"/>
      <c r="K15" s="524"/>
      <c r="L15" s="524"/>
      <c r="M15" s="524"/>
      <c r="N15" s="524"/>
      <c r="O15" s="524"/>
      <c r="P15" s="524"/>
      <c r="Q15" s="524"/>
      <c r="R15" s="524"/>
      <c r="S15" s="524"/>
      <c r="T15" s="524"/>
      <c r="U15" s="524"/>
      <c r="V15" s="524"/>
      <c r="W15" s="524"/>
      <c r="X15" s="524"/>
      <c r="Y15" s="524"/>
      <c r="Z15" s="524"/>
      <c r="AA15" s="524"/>
      <c r="AB15" s="524"/>
      <c r="AC15" s="524"/>
      <c r="AD15" s="524"/>
      <c r="AE15" s="524"/>
      <c r="AF15" s="524"/>
      <c r="AG15" s="524"/>
      <c r="AH15" s="524"/>
      <c r="AI15" s="524"/>
      <c r="AJ15" s="524"/>
      <c r="AK15" s="524"/>
      <c r="AL15" s="524"/>
      <c r="AM15" s="524"/>
      <c r="AN15" s="524"/>
      <c r="AO15" s="524"/>
      <c r="AP15" s="525"/>
      <c r="AQ15" s="26" t="e">
        <f>AVERAGE(AQ9:AQ14)</f>
        <v>#REF!</v>
      </c>
    </row>
    <row r="16" spans="1:43" ht="17.25">
      <c r="A16" s="7"/>
      <c r="B16" s="7"/>
      <c r="C16" s="13"/>
      <c r="D16" s="7"/>
      <c r="E16" s="7"/>
      <c r="F16" s="7"/>
      <c r="G16" s="7"/>
      <c r="H16" s="8"/>
    </row>
    <row r="17" spans="1:8" ht="13.5" customHeight="1">
      <c r="A17" s="526" t="s">
        <v>185</v>
      </c>
      <c r="B17" s="527"/>
      <c r="C17" s="527"/>
      <c r="D17" s="527"/>
      <c r="E17" s="527"/>
      <c r="F17" s="527"/>
      <c r="G17" s="527"/>
      <c r="H17" s="527"/>
    </row>
    <row r="18" spans="1:8" ht="15" customHeight="1">
      <c r="A18" s="527"/>
      <c r="B18" s="527"/>
      <c r="C18" s="527"/>
      <c r="D18" s="527"/>
      <c r="E18" s="527"/>
      <c r="F18" s="527"/>
      <c r="G18" s="527"/>
      <c r="H18" s="527"/>
    </row>
    <row r="19" spans="1:8" ht="17.25">
      <c r="A19" s="7"/>
      <c r="B19" s="528"/>
      <c r="C19" s="528"/>
      <c r="D19" s="528"/>
      <c r="E19" s="528"/>
      <c r="F19" s="528"/>
      <c r="G19" s="528"/>
      <c r="H19" s="528"/>
    </row>
    <row r="20" spans="1:8" ht="17.25">
      <c r="A20" s="7"/>
      <c r="B20" s="7"/>
      <c r="C20" s="13"/>
      <c r="D20" s="7"/>
      <c r="E20" s="7"/>
      <c r="F20" s="7"/>
      <c r="G20" s="7"/>
      <c r="H20" s="8"/>
    </row>
    <row r="21" spans="1:8" ht="17.25">
      <c r="A21" s="517" t="s">
        <v>413</v>
      </c>
      <c r="B21" s="518"/>
      <c r="C21" s="518"/>
      <c r="D21" s="7"/>
      <c r="E21" s="7"/>
      <c r="F21" s="519" t="s">
        <v>372</v>
      </c>
      <c r="G21" s="520" t="s">
        <v>391</v>
      </c>
      <c r="H21" s="520"/>
    </row>
    <row r="22" spans="1:8" ht="17.25">
      <c r="A22" s="7"/>
      <c r="B22" s="7"/>
      <c r="C22" s="13"/>
      <c r="D22" s="7"/>
      <c r="E22" s="7"/>
      <c r="F22" s="519"/>
      <c r="G22" s="521" t="s">
        <v>382</v>
      </c>
      <c r="H22" s="522"/>
    </row>
    <row r="23" spans="1:8" ht="13.5" customHeight="1">
      <c r="A23" s="7"/>
      <c r="B23" s="7"/>
      <c r="C23" s="13"/>
      <c r="D23" s="7"/>
      <c r="E23" s="7"/>
      <c r="F23" s="7"/>
      <c r="G23" s="7"/>
      <c r="H23" s="8"/>
    </row>
    <row r="24" spans="1:8" ht="15" customHeight="1">
      <c r="A24" s="7"/>
      <c r="B24" s="7"/>
      <c r="C24" s="13"/>
      <c r="D24" s="7"/>
      <c r="E24" s="7"/>
      <c r="F24" s="7"/>
      <c r="G24" s="7"/>
      <c r="H24" s="8"/>
    </row>
    <row r="25" spans="1:8" ht="17.25">
      <c r="A25" s="7"/>
      <c r="B25" s="7"/>
      <c r="C25" s="13"/>
      <c r="D25" s="7"/>
      <c r="E25" s="7"/>
      <c r="F25" s="7"/>
      <c r="G25" s="7"/>
      <c r="H25" s="8"/>
    </row>
    <row r="26" spans="1:8" ht="15" customHeight="1">
      <c r="A26" s="7"/>
      <c r="B26" s="7"/>
      <c r="C26" s="13"/>
      <c r="D26" s="516" t="s">
        <v>392</v>
      </c>
      <c r="E26" s="516"/>
      <c r="F26" s="516"/>
      <c r="G26" s="516"/>
      <c r="H26" s="7"/>
    </row>
    <row r="27" spans="1:8" ht="15" customHeight="1">
      <c r="A27" s="7"/>
      <c r="B27" s="7"/>
      <c r="C27" s="13"/>
      <c r="D27" s="7"/>
      <c r="E27" s="7"/>
      <c r="F27" s="8"/>
      <c r="G27" s="7"/>
      <c r="H27" s="7"/>
    </row>
    <row r="28" spans="1:8" ht="15" customHeight="1">
      <c r="A28" s="7"/>
      <c r="B28" s="7"/>
      <c r="C28" s="13"/>
      <c r="D28" s="516" t="s">
        <v>383</v>
      </c>
      <c r="E28" s="516"/>
      <c r="F28" s="516"/>
      <c r="G28" s="516"/>
      <c r="H28" s="7"/>
    </row>
    <row r="29" spans="1:8" ht="15" customHeight="1">
      <c r="A29" s="7"/>
      <c r="B29" s="7"/>
      <c r="C29" s="13"/>
      <c r="D29" s="7"/>
      <c r="E29" s="7"/>
      <c r="F29" s="8"/>
      <c r="G29" s="7"/>
      <c r="H29" s="7"/>
    </row>
    <row r="30" spans="1:8" ht="15" customHeight="1">
      <c r="A30" s="7"/>
      <c r="B30" s="7"/>
      <c r="C30" s="13"/>
      <c r="D30" s="516" t="s">
        <v>384</v>
      </c>
      <c r="E30" s="516"/>
      <c r="F30" s="516"/>
      <c r="G30" s="516"/>
      <c r="H30" s="7"/>
    </row>
  </sheetData>
  <sheetProtection password="DEE6" sheet="1" objects="1" scenarios="1"/>
  <mergeCells count="125">
    <mergeCell ref="AO5:AO8"/>
    <mergeCell ref="AP5:AP8"/>
    <mergeCell ref="AQ5:AQ8"/>
    <mergeCell ref="I6:P6"/>
    <mergeCell ref="Q6:X6"/>
    <mergeCell ref="Y6:AF6"/>
    <mergeCell ref="AG6:AN6"/>
    <mergeCell ref="A1:C2"/>
    <mergeCell ref="D1:H1"/>
    <mergeCell ref="D2:H2"/>
    <mergeCell ref="AO4:AQ4"/>
    <mergeCell ref="A5:A8"/>
    <mergeCell ref="B5:B8"/>
    <mergeCell ref="C5:C8"/>
    <mergeCell ref="D5:D8"/>
    <mergeCell ref="E5:E8"/>
    <mergeCell ref="F5:F8"/>
    <mergeCell ref="A9:A14"/>
    <mergeCell ref="B9:B14"/>
    <mergeCell ref="C9:C14"/>
    <mergeCell ref="AG7:AH7"/>
    <mergeCell ref="AI7:AJ7"/>
    <mergeCell ref="AK7:AL7"/>
    <mergeCell ref="AM7:AN7"/>
    <mergeCell ref="U7:V7"/>
    <mergeCell ref="W7:X7"/>
    <mergeCell ref="Y7:Z7"/>
    <mergeCell ref="AA7:AB7"/>
    <mergeCell ref="AC7:AD7"/>
    <mergeCell ref="AE7:AF7"/>
    <mergeCell ref="I7:J7"/>
    <mergeCell ref="K7:L7"/>
    <mergeCell ref="M7:N7"/>
    <mergeCell ref="O7:P7"/>
    <mergeCell ref="Q7:R7"/>
    <mergeCell ref="S7:T7"/>
    <mergeCell ref="G5:G8"/>
    <mergeCell ref="H5:H8"/>
    <mergeCell ref="I5:AN5"/>
    <mergeCell ref="D9:D10"/>
    <mergeCell ref="E9:E10"/>
    <mergeCell ref="F9:F10"/>
    <mergeCell ref="I9:I10"/>
    <mergeCell ref="J9:J10"/>
    <mergeCell ref="K9:K10"/>
    <mergeCell ref="L9:L10"/>
    <mergeCell ref="M9:M10"/>
    <mergeCell ref="N9:N10"/>
    <mergeCell ref="W9:W10"/>
    <mergeCell ref="X9:X10"/>
    <mergeCell ref="Y9:Y10"/>
    <mergeCell ref="Z9:Z10"/>
    <mergeCell ref="O9:O10"/>
    <mergeCell ref="P9:P10"/>
    <mergeCell ref="Q9:Q10"/>
    <mergeCell ref="R9:R10"/>
    <mergeCell ref="S9:S10"/>
    <mergeCell ref="T9:T10"/>
    <mergeCell ref="AM9:AM10"/>
    <mergeCell ref="AN9:AN10"/>
    <mergeCell ref="AO9:AO10"/>
    <mergeCell ref="AP9:AP10"/>
    <mergeCell ref="AQ9:AQ10"/>
    <mergeCell ref="D11:D14"/>
    <mergeCell ref="E11:E14"/>
    <mergeCell ref="F11:F14"/>
    <mergeCell ref="I11:I14"/>
    <mergeCell ref="J11:J14"/>
    <mergeCell ref="AG9:AG10"/>
    <mergeCell ref="AH9:AH10"/>
    <mergeCell ref="AI9:AI10"/>
    <mergeCell ref="AJ9:AJ10"/>
    <mergeCell ref="AK9:AK10"/>
    <mergeCell ref="AL9:AL10"/>
    <mergeCell ref="AA9:AA10"/>
    <mergeCell ref="AB9:AB10"/>
    <mergeCell ref="AC9:AC10"/>
    <mergeCell ref="AD9:AD10"/>
    <mergeCell ref="AE9:AE10"/>
    <mergeCell ref="AF9:AF10"/>
    <mergeCell ref="U9:U10"/>
    <mergeCell ref="V9:V10"/>
    <mergeCell ref="Q11:Q14"/>
    <mergeCell ref="R11:R14"/>
    <mergeCell ref="S11:S14"/>
    <mergeCell ref="T11:T14"/>
    <mergeCell ref="U11:U14"/>
    <mergeCell ref="V11:V14"/>
    <mergeCell ref="K11:K14"/>
    <mergeCell ref="L11:L14"/>
    <mergeCell ref="M11:M14"/>
    <mergeCell ref="N11:N14"/>
    <mergeCell ref="O11:O14"/>
    <mergeCell ref="P11:P14"/>
    <mergeCell ref="AC11:AC14"/>
    <mergeCell ref="AD11:AD14"/>
    <mergeCell ref="AE11:AE14"/>
    <mergeCell ref="AF11:AF14"/>
    <mergeCell ref="AG11:AG14"/>
    <mergeCell ref="AH11:AH14"/>
    <mergeCell ref="W11:W14"/>
    <mergeCell ref="X11:X14"/>
    <mergeCell ref="Y11:Y14"/>
    <mergeCell ref="Z11:Z14"/>
    <mergeCell ref="AA11:AA14"/>
    <mergeCell ref="AB11:AB14"/>
    <mergeCell ref="AO11:AO14"/>
    <mergeCell ref="AP11:AP14"/>
    <mergeCell ref="AQ11:AQ14"/>
    <mergeCell ref="AI11:AI14"/>
    <mergeCell ref="AJ11:AJ14"/>
    <mergeCell ref="AK11:AK14"/>
    <mergeCell ref="AL11:AL14"/>
    <mergeCell ref="AM11:AM14"/>
    <mergeCell ref="AN11:AN14"/>
    <mergeCell ref="D30:G30"/>
    <mergeCell ref="A21:C21"/>
    <mergeCell ref="F21:F22"/>
    <mergeCell ref="G21:H21"/>
    <mergeCell ref="G22:H22"/>
    <mergeCell ref="D26:G26"/>
    <mergeCell ref="D28:G28"/>
    <mergeCell ref="A15:AP15"/>
    <mergeCell ref="A17:H18"/>
    <mergeCell ref="B19:H19"/>
  </mergeCells>
  <printOptions horizontalCentered="1"/>
  <pageMargins left="0.70866141732283472" right="0.70866141732283472" top="0.74803149606299213" bottom="0.74803149606299213" header="0.31496062992125984" footer="0.31496062992125984"/>
  <pageSetup scale="41" orientation="landscape" r:id="rId1"/>
  <headerFooter>
    <oddFooter>&amp;R&amp;P de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31</vt:i4>
      </vt:variant>
      <vt:variant>
        <vt:lpstr>Rangos con nombre</vt:lpstr>
      </vt:variant>
      <vt:variant>
        <vt:i4>16</vt:i4>
      </vt:variant>
    </vt:vector>
  </HeadingPairs>
  <TitlesOfParts>
    <vt:vector size="47" baseType="lpstr">
      <vt:lpstr>DIR Y PLANEACIÓN ESTRATÉGICA</vt:lpstr>
      <vt:lpstr>COMUNICACIONES</vt:lpstr>
      <vt:lpstr>ATENCIÓN REQUERIMIENTOS CDANOS</vt:lpstr>
      <vt:lpstr>GARANTÍA Y MATERIALIZACIÓN DD</vt:lpstr>
      <vt:lpstr>REVISIÓN GESTIÓN PÚBLICA</vt:lpstr>
      <vt:lpstr>DISCIPLINARIO</vt:lpstr>
      <vt:lpstr>GESTIÓN DEL TALENTO HUMANO</vt:lpstr>
      <vt:lpstr>GESTIÓN JURÍDICA</vt:lpstr>
      <vt:lpstr>GESTIÓN DE ADQUISICIÓN BYS</vt:lpstr>
      <vt:lpstr>GESTIÓN TECNOLOGÍAS INFORMACIÓN</vt:lpstr>
      <vt:lpstr>GESTIÓN DOCUMENTAL</vt:lpstr>
      <vt:lpstr>CONTROL INTERNO</vt:lpstr>
      <vt:lpstr>MEJORA CONTÍNUA</vt:lpstr>
      <vt:lpstr>01 Direcc Estratégico POA 2020 </vt:lpstr>
      <vt:lpstr>02 G. Conoc Innovación POA 2020</vt:lpstr>
      <vt:lpstr>04 Comunicación Estrat POA 2020</vt:lpstr>
      <vt:lpstr>03 Direccionamient TIC POA 2020</vt:lpstr>
      <vt:lpstr>05 Prom Defen Derechos POA 2020</vt:lpstr>
      <vt:lpstr>06 Prev Ctrl Func Públ POA 2020</vt:lpstr>
      <vt:lpstr>07 Potestad Discip POA 2020</vt:lpstr>
      <vt:lpstr>08 Gestión Talento Hum POA 2020</vt:lpstr>
      <vt:lpstr>09 Gestión Admin POA 2020</vt:lpstr>
      <vt:lpstr>10 Gestión Financiera POA 2020</vt:lpstr>
      <vt:lpstr>11 Gestión Contractual POA 2020</vt:lpstr>
      <vt:lpstr>12 Gestión Documental POA 2020</vt:lpstr>
      <vt:lpstr>13 Gestión Jurídica POA 2020 </vt:lpstr>
      <vt:lpstr>14 Servicio al Usuario POA 2020</vt:lpstr>
      <vt:lpstr>15 Ctr Disc Interno POA 2020</vt:lpstr>
      <vt:lpstr>16 Evaluacion y Segto POA 2020</vt:lpstr>
      <vt:lpstr>INSTRUCTIVO PL (Pág 3 de 3)</vt:lpstr>
      <vt:lpstr>CONTROL CAMBIOS FR</vt:lpstr>
      <vt:lpstr>'04 Comunicación Estrat POA 2020'!Área_de_impresión</vt:lpstr>
      <vt:lpstr>'04 Comunicación Estrat POA 2020'!Títulos_a_imprimir</vt:lpstr>
      <vt:lpstr>'ATENCIÓN REQUERIMIENTOS CDANOS'!Títulos_a_imprimir</vt:lpstr>
      <vt:lpstr>COMUNICACIONES!Títulos_a_imprimir</vt:lpstr>
      <vt:lpstr>'CONTROL INTERNO'!Títulos_a_imprimir</vt:lpstr>
      <vt:lpstr>'DIR Y PLANEACIÓN ESTRATÉGICA'!Títulos_a_imprimir</vt:lpstr>
      <vt:lpstr>DISCIPLINARIO!Títulos_a_imprimir</vt:lpstr>
      <vt:lpstr>'GARANTÍA Y MATERIALIZACIÓN DD'!Títulos_a_imprimir</vt:lpstr>
      <vt:lpstr>'GESTIÓN DE ADQUISICIÓN BYS'!Títulos_a_imprimir</vt:lpstr>
      <vt:lpstr>'GESTIÓN DEL TALENTO HUMANO'!Títulos_a_imprimir</vt:lpstr>
      <vt:lpstr>'GESTIÓN DOCUMENTAL'!Títulos_a_imprimir</vt:lpstr>
      <vt:lpstr>'GESTIÓN JURÍDICA'!Títulos_a_imprimir</vt:lpstr>
      <vt:lpstr>'GESTIÓN TECNOLOGÍAS INFORMACIÓN'!Títulos_a_imprimir</vt:lpstr>
      <vt:lpstr>'INSTRUCTIVO PL (Pág 3 de 3)'!Títulos_a_imprimir</vt:lpstr>
      <vt:lpstr>'MEJORA CONTÍNUA'!Títulos_a_imprimir</vt:lpstr>
      <vt:lpstr>'REVISIÓN GESTIÓN PÚBLICA'!Títulos_a_imprimir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Gabriel Tibaduiza Sanabria</dc:creator>
  <cp:lastModifiedBy>LISETH MORALES R.</cp:lastModifiedBy>
  <cp:lastPrinted>2019-01-28T15:39:20Z</cp:lastPrinted>
  <dcterms:created xsi:type="dcterms:W3CDTF">2014-12-22T19:20:09Z</dcterms:created>
  <dcterms:modified xsi:type="dcterms:W3CDTF">2020-04-11T19:04:01Z</dcterms:modified>
</cp:coreProperties>
</file>